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Personal\PDC\"/>
    </mc:Choice>
  </mc:AlternateContent>
  <xr:revisionPtr revIDLastSave="0" documentId="13_ncr:1_{FFC1588D-22AC-4258-81F0-E49F3AF8E0BB}" xr6:coauthVersionLast="47" xr6:coauthVersionMax="47" xr10:uidLastSave="{00000000-0000-0000-0000-000000000000}"/>
  <bookViews>
    <workbookView xWindow="2880" yWindow="2220" windowWidth="22905" windowHeight="12855" activeTab="3" xr2:uid="{00000000-000D-0000-FFFF-FFFF00000000}"/>
  </bookViews>
  <sheets>
    <sheet name="Registration Data" sheetId="1" r:id="rId1"/>
    <sheet name="Sortable Sheet" sheetId="7" r:id="rId2"/>
    <sheet name="Historical Registration Data" sheetId="6" state="hidden" r:id="rId3"/>
    <sheet name="Dashboard" sheetId="2" r:id="rId4"/>
    <sheet name="RIDE DATA" sheetId="4" state="hidden" r:id="rId5"/>
    <sheet name="Results Data" sheetId="3" state="hidden" r:id="rId6"/>
  </sheets>
  <definedNames>
    <definedName name="_xlnm._FilterDatabase" localSheetId="0" hidden="1">'Registration Data'!$A$1:$U$302</definedName>
    <definedName name="_xlnm._FilterDatabase" localSheetId="5" hidden="1">'Results Data'!$A$1:$S$1</definedName>
    <definedName name="_xlnm._FilterDatabase" localSheetId="1" hidden="1">'Sortable Sheet'!$A$1:$V$1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" i="1"/>
  <c r="O2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69" i="1"/>
  <c r="P2" i="1"/>
  <c r="F102" i="1" l="1"/>
  <c r="O102" i="1"/>
  <c r="G102" i="1" s="1"/>
  <c r="F242" i="1"/>
  <c r="O242" i="1"/>
  <c r="G242" i="1" s="1"/>
  <c r="F6" i="1"/>
  <c r="O6" i="1"/>
  <c r="F131" i="1"/>
  <c r="O131" i="1"/>
  <c r="F52" i="1"/>
  <c r="O52" i="1"/>
  <c r="G52" i="1" s="1"/>
  <c r="F229" i="1"/>
  <c r="O229" i="1"/>
  <c r="G229" i="1" s="1"/>
  <c r="F199" i="1"/>
  <c r="O199" i="1"/>
  <c r="G199" i="1" s="1"/>
  <c r="F89" i="1"/>
  <c r="O89" i="1"/>
  <c r="G89" i="1" s="1"/>
  <c r="F236" i="1"/>
  <c r="O236" i="1"/>
  <c r="F119" i="1"/>
  <c r="O119" i="1"/>
  <c r="F213" i="1"/>
  <c r="O213" i="1"/>
  <c r="G213" i="1" s="1"/>
  <c r="F203" i="1"/>
  <c r="O203" i="1"/>
  <c r="F139" i="1"/>
  <c r="O139" i="1"/>
  <c r="G139" i="1" s="1"/>
  <c r="F230" i="1"/>
  <c r="O230" i="1"/>
  <c r="G230" i="1" s="1"/>
  <c r="F278" i="1"/>
  <c r="O278" i="1"/>
  <c r="F96" i="1"/>
  <c r="O96" i="1"/>
  <c r="F134" i="1"/>
  <c r="O134" i="1"/>
  <c r="G134" i="1" s="1"/>
  <c r="F105" i="1"/>
  <c r="O105" i="1"/>
  <c r="G105" i="1" s="1"/>
  <c r="F60" i="1"/>
  <c r="O60" i="1"/>
  <c r="G60" i="1" s="1"/>
  <c r="F160" i="1"/>
  <c r="O160" i="1"/>
  <c r="G160" i="1" s="1"/>
  <c r="F209" i="1"/>
  <c r="O209" i="1"/>
  <c r="F256" i="1"/>
  <c r="O256" i="1"/>
  <c r="F121" i="1"/>
  <c r="O121" i="1"/>
  <c r="G121" i="1" s="1"/>
  <c r="F128" i="1"/>
  <c r="O128" i="1"/>
  <c r="G128" i="1" s="1"/>
  <c r="F155" i="1"/>
  <c r="O155" i="1"/>
  <c r="G155" i="1" s="1"/>
  <c r="F204" i="1"/>
  <c r="O204" i="1"/>
  <c r="G204" i="1" s="1"/>
  <c r="F195" i="1"/>
  <c r="O195" i="1"/>
  <c r="F239" i="1"/>
  <c r="O239" i="1"/>
  <c r="F118" i="1"/>
  <c r="O118" i="1"/>
  <c r="G118" i="1" s="1"/>
  <c r="F293" i="1"/>
  <c r="O293" i="1"/>
  <c r="G293" i="1" s="1"/>
  <c r="F192" i="1"/>
  <c r="O192" i="1"/>
  <c r="G192" i="1" s="1"/>
  <c r="F161" i="1"/>
  <c r="O161" i="1"/>
  <c r="G161" i="1" s="1"/>
  <c r="F240" i="1"/>
  <c r="O240" i="1"/>
  <c r="F163" i="1"/>
  <c r="O163" i="1"/>
  <c r="F246" i="1"/>
  <c r="O246" i="1"/>
  <c r="G246" i="1" s="1"/>
  <c r="F252" i="1"/>
  <c r="O252" i="1"/>
  <c r="G252" i="1" s="1"/>
  <c r="F80" i="1"/>
  <c r="O80" i="1"/>
  <c r="G80" i="1" s="1"/>
  <c r="F296" i="1"/>
  <c r="O296" i="1"/>
  <c r="G296" i="1" s="1"/>
  <c r="F219" i="1"/>
  <c r="O219" i="1"/>
  <c r="G219" i="1" s="1"/>
  <c r="F109" i="1"/>
  <c r="O109" i="1"/>
  <c r="F11" i="1"/>
  <c r="O11" i="1"/>
  <c r="G11" i="1" s="1"/>
  <c r="F22" i="1"/>
  <c r="G22" i="1"/>
  <c r="F187" i="1"/>
  <c r="O187" i="1"/>
  <c r="G187" i="1" s="1"/>
  <c r="F276" i="1"/>
  <c r="O276" i="1"/>
  <c r="G276" i="1" s="1"/>
  <c r="F104" i="1"/>
  <c r="O104" i="1"/>
  <c r="F282" i="1"/>
  <c r="O282" i="1"/>
  <c r="F142" i="1"/>
  <c r="O142" i="1"/>
  <c r="F260" i="1"/>
  <c r="O260" i="1"/>
  <c r="G260" i="1" s="1"/>
  <c r="F183" i="1"/>
  <c r="O183" i="1"/>
  <c r="G183" i="1" s="1"/>
  <c r="F197" i="1"/>
  <c r="O197" i="1"/>
  <c r="G197" i="1" s="1"/>
  <c r="F4" i="1"/>
  <c r="O4" i="1"/>
  <c r="F42" i="1"/>
  <c r="O42" i="1"/>
  <c r="F153" i="1"/>
  <c r="O153" i="1"/>
  <c r="G153" i="1" s="1"/>
  <c r="F275" i="1"/>
  <c r="O275" i="1"/>
  <c r="G275" i="1" s="1"/>
  <c r="F57" i="1"/>
  <c r="O57" i="1"/>
  <c r="G57" i="1" s="1"/>
  <c r="F174" i="1"/>
  <c r="O174" i="1"/>
  <c r="G174" i="1" s="1"/>
  <c r="F218" i="1"/>
  <c r="O218" i="1"/>
  <c r="F61" i="1"/>
  <c r="O61" i="1"/>
  <c r="F82" i="1"/>
  <c r="O82" i="1"/>
  <c r="G82" i="1" s="1"/>
  <c r="F62" i="1"/>
  <c r="O62" i="1"/>
  <c r="G62" i="1" s="1"/>
  <c r="F168" i="1"/>
  <c r="O168" i="1"/>
  <c r="G168" i="1" s="1"/>
  <c r="F216" i="1"/>
  <c r="O216" i="1"/>
  <c r="G216" i="1" s="1"/>
  <c r="F27" i="1"/>
  <c r="O27" i="1"/>
  <c r="F103" i="1"/>
  <c r="O103" i="1"/>
  <c r="F14" i="1"/>
  <c r="O14" i="1"/>
  <c r="G14" i="1" s="1"/>
  <c r="F201" i="1"/>
  <c r="O201" i="1"/>
  <c r="G201" i="1" s="1"/>
  <c r="F220" i="1"/>
  <c r="O220" i="1"/>
  <c r="G220" i="1" s="1"/>
  <c r="F65" i="1"/>
  <c r="O65" i="1"/>
  <c r="G65" i="1" s="1"/>
  <c r="F50" i="1"/>
  <c r="O50" i="1"/>
  <c r="F191" i="1"/>
  <c r="O191" i="1"/>
  <c r="F145" i="1"/>
  <c r="O145" i="1"/>
  <c r="G145" i="1" s="1"/>
  <c r="F127" i="1"/>
  <c r="O127" i="1"/>
  <c r="G127" i="1" s="1"/>
  <c r="F286" i="1"/>
  <c r="O286" i="1"/>
  <c r="G286" i="1" s="1"/>
  <c r="F16" i="1"/>
  <c r="O16" i="1"/>
  <c r="G16" i="1" s="1"/>
  <c r="F99" i="1"/>
  <c r="O99" i="1"/>
  <c r="F39" i="1"/>
  <c r="O39" i="1"/>
  <c r="F253" i="1"/>
  <c r="O253" i="1"/>
  <c r="G253" i="1" s="1"/>
  <c r="F15" i="1"/>
  <c r="O15" i="1"/>
  <c r="G15" i="1" s="1"/>
  <c r="F63" i="1"/>
  <c r="O63" i="1"/>
  <c r="G63" i="1" s="1"/>
  <c r="F40" i="1"/>
  <c r="O40" i="1"/>
  <c r="G40" i="1" s="1"/>
  <c r="F175" i="1"/>
  <c r="O175" i="1"/>
  <c r="F173" i="1"/>
  <c r="O173" i="1"/>
  <c r="F182" i="1"/>
  <c r="O182" i="1"/>
  <c r="G182" i="1" s="1"/>
  <c r="F231" i="1"/>
  <c r="O231" i="1"/>
  <c r="G231" i="1" s="1"/>
  <c r="F123" i="1"/>
  <c r="O123" i="1"/>
  <c r="G123" i="1" s="1"/>
  <c r="F45" i="1"/>
  <c r="O45" i="1"/>
  <c r="G45" i="1" s="1"/>
  <c r="F107" i="1"/>
  <c r="O107" i="1"/>
  <c r="F154" i="1"/>
  <c r="O154" i="1"/>
  <c r="F272" i="1"/>
  <c r="O272" i="1"/>
  <c r="G272" i="1" s="1"/>
  <c r="F279" i="1"/>
  <c r="O279" i="1"/>
  <c r="G279" i="1" s="1"/>
  <c r="F283" i="1"/>
  <c r="O283" i="1"/>
  <c r="G283" i="1" s="1"/>
  <c r="F91" i="1"/>
  <c r="O91" i="1"/>
  <c r="G91" i="1" s="1"/>
  <c r="F53" i="1"/>
  <c r="O53" i="1"/>
  <c r="F54" i="1"/>
  <c r="O54" i="1"/>
  <c r="F248" i="1"/>
  <c r="O248" i="1"/>
  <c r="G248" i="1" s="1"/>
  <c r="F190" i="1"/>
  <c r="O190" i="1"/>
  <c r="G190" i="1" s="1"/>
  <c r="F243" i="1"/>
  <c r="O243" i="1"/>
  <c r="G243" i="1" s="1"/>
  <c r="F35" i="1"/>
  <c r="O35" i="1"/>
  <c r="G35" i="1" s="1"/>
  <c r="F265" i="1"/>
  <c r="O265" i="1"/>
  <c r="F79" i="1"/>
  <c r="O79" i="1"/>
  <c r="F164" i="1"/>
  <c r="O164" i="1"/>
  <c r="G164" i="1" s="1"/>
  <c r="F185" i="1"/>
  <c r="O185" i="1"/>
  <c r="G185" i="1" s="1"/>
  <c r="F170" i="1"/>
  <c r="O170" i="1"/>
  <c r="G170" i="1" s="1"/>
  <c r="F226" i="1"/>
  <c r="O226" i="1"/>
  <c r="G226" i="1" s="1"/>
  <c r="F207" i="1"/>
  <c r="O207" i="1"/>
  <c r="F56" i="1"/>
  <c r="O56" i="1"/>
  <c r="F292" i="1"/>
  <c r="O292" i="1"/>
  <c r="G292" i="1" s="1"/>
  <c r="F261" i="1"/>
  <c r="O261" i="1"/>
  <c r="G261" i="1" s="1"/>
  <c r="F210" i="1"/>
  <c r="O210" i="1"/>
  <c r="G210" i="1" s="1"/>
  <c r="F32" i="1"/>
  <c r="O32" i="1"/>
  <c r="G32" i="1" s="1"/>
  <c r="F13" i="1"/>
  <c r="O13" i="1"/>
  <c r="F97" i="1"/>
  <c r="O97" i="1"/>
  <c r="F144" i="1"/>
  <c r="O144" i="1"/>
  <c r="G144" i="1" s="1"/>
  <c r="F7" i="1"/>
  <c r="O7" i="1"/>
  <c r="G7" i="1" s="1"/>
  <c r="F200" i="1"/>
  <c r="O200" i="1"/>
  <c r="G200" i="1" s="1"/>
  <c r="F266" i="1"/>
  <c r="O266" i="1"/>
  <c r="G266" i="1" s="1"/>
  <c r="F255" i="1"/>
  <c r="O255" i="1"/>
  <c r="F284" i="1"/>
  <c r="O284" i="1"/>
  <c r="F227" i="1"/>
  <c r="O227" i="1"/>
  <c r="G227" i="1" s="1"/>
  <c r="F135" i="1"/>
  <c r="O135" i="1"/>
  <c r="G135" i="1" s="1"/>
  <c r="F159" i="1"/>
  <c r="O159" i="1"/>
  <c r="G159" i="1" s="1"/>
  <c r="F212" i="1"/>
  <c r="O212" i="1"/>
  <c r="G212" i="1" s="1"/>
  <c r="F270" i="1"/>
  <c r="O270" i="1"/>
  <c r="F55" i="1"/>
  <c r="O55" i="1"/>
  <c r="F232" i="1"/>
  <c r="O232" i="1"/>
  <c r="G232" i="1" s="1"/>
  <c r="F87" i="1"/>
  <c r="O87" i="1"/>
  <c r="G87" i="1" s="1"/>
  <c r="F68" i="1"/>
  <c r="O68" i="1"/>
  <c r="G68" i="1" s="1"/>
  <c r="F49" i="1"/>
  <c r="O49" i="1"/>
  <c r="G49" i="1" s="1"/>
  <c r="F84" i="1"/>
  <c r="O84" i="1"/>
  <c r="F268" i="1"/>
  <c r="O268" i="1"/>
  <c r="F177" i="1"/>
  <c r="O177" i="1"/>
  <c r="G177" i="1" s="1"/>
  <c r="F64" i="1"/>
  <c r="O64" i="1"/>
  <c r="G64" i="1" s="1"/>
  <c r="F297" i="1"/>
  <c r="O297" i="1"/>
  <c r="G297" i="1" s="1"/>
  <c r="F202" i="1"/>
  <c r="O202" i="1"/>
  <c r="G202" i="1" s="1"/>
  <c r="F149" i="1"/>
  <c r="O149" i="1"/>
  <c r="G149" i="1" s="1"/>
  <c r="F125" i="1"/>
  <c r="O125" i="1"/>
  <c r="F74" i="1"/>
  <c r="O74" i="1"/>
  <c r="G74" i="1" s="1"/>
  <c r="F235" i="1"/>
  <c r="O235" i="1"/>
  <c r="G235" i="1" s="1"/>
  <c r="F81" i="1"/>
  <c r="O81" i="1"/>
  <c r="G81" i="1" s="1"/>
  <c r="F138" i="1"/>
  <c r="O138" i="1"/>
  <c r="G138" i="1" s="1"/>
  <c r="F126" i="1"/>
  <c r="O126" i="1"/>
  <c r="F224" i="1"/>
  <c r="O224" i="1"/>
  <c r="F30" i="1"/>
  <c r="O30" i="1"/>
  <c r="G30" i="1" s="1"/>
  <c r="F287" i="1"/>
  <c r="O287" i="1"/>
  <c r="G287" i="1" s="1"/>
  <c r="F12" i="1"/>
  <c r="O12" i="1"/>
  <c r="G12" i="1" s="1"/>
  <c r="F157" i="1"/>
  <c r="O157" i="1"/>
  <c r="G157" i="1" s="1"/>
  <c r="F228" i="1"/>
  <c r="O228" i="1"/>
  <c r="F23" i="1"/>
  <c r="O23" i="1"/>
  <c r="F222" i="1"/>
  <c r="O222" i="1"/>
  <c r="G222" i="1" s="1"/>
  <c r="F21" i="1"/>
  <c r="O21" i="1"/>
  <c r="G21" i="1" s="1"/>
  <c r="F108" i="1"/>
  <c r="O108" i="1"/>
  <c r="G108" i="1" s="1"/>
  <c r="F158" i="1"/>
  <c r="O158" i="1"/>
  <c r="G158" i="1" s="1"/>
  <c r="F137" i="1"/>
  <c r="O137" i="1"/>
  <c r="F85" i="1"/>
  <c r="O85" i="1"/>
  <c r="F72" i="1"/>
  <c r="O72" i="1"/>
  <c r="G72" i="1" s="1"/>
  <c r="F172" i="1"/>
  <c r="O172" i="1"/>
  <c r="G172" i="1" s="1"/>
  <c r="F269" i="1"/>
  <c r="O269" i="1"/>
  <c r="G269" i="1" s="1"/>
  <c r="F156" i="1"/>
  <c r="O156" i="1"/>
  <c r="G156" i="1" s="1"/>
  <c r="F165" i="1"/>
  <c r="O165" i="1"/>
  <c r="G165" i="1" s="1"/>
  <c r="F117" i="1"/>
  <c r="O117" i="1"/>
  <c r="F148" i="1"/>
  <c r="O148" i="1"/>
  <c r="G148" i="1" s="1"/>
  <c r="F83" i="1"/>
  <c r="O83" i="1"/>
  <c r="G83" i="1" s="1"/>
  <c r="F48" i="1"/>
  <c r="O48" i="1"/>
  <c r="G48" i="1" s="1"/>
  <c r="F257" i="1"/>
  <c r="O257" i="1"/>
  <c r="G257" i="1" s="1"/>
  <c r="F194" i="1"/>
  <c r="O194" i="1"/>
  <c r="F98" i="1"/>
  <c r="O98" i="1"/>
  <c r="F110" i="1"/>
  <c r="O110" i="1"/>
  <c r="G110" i="1" s="1"/>
  <c r="F140" i="1"/>
  <c r="O140" i="1"/>
  <c r="G140" i="1" s="1"/>
  <c r="F20" i="1"/>
  <c r="O20" i="1"/>
  <c r="G20" i="1" s="1"/>
  <c r="F5" i="1"/>
  <c r="O5" i="1"/>
  <c r="G5" i="1" s="1"/>
  <c r="F29" i="1"/>
  <c r="O29" i="1"/>
  <c r="F189" i="1"/>
  <c r="O189" i="1"/>
  <c r="F264" i="1"/>
  <c r="O264" i="1"/>
  <c r="G264" i="1" s="1"/>
  <c r="F26" i="1"/>
  <c r="O26" i="1"/>
  <c r="G26" i="1" s="1"/>
  <c r="F37" i="1"/>
  <c r="O37" i="1"/>
  <c r="G37" i="1" s="1"/>
  <c r="F43" i="1"/>
  <c r="O43" i="1"/>
  <c r="G43" i="1" s="1"/>
  <c r="F129" i="1"/>
  <c r="O129" i="1"/>
  <c r="G129" i="1" s="1"/>
  <c r="F258" i="1"/>
  <c r="O258" i="1"/>
  <c r="F25" i="1"/>
  <c r="O25" i="1"/>
  <c r="G25" i="1" s="1"/>
  <c r="F3" i="1"/>
  <c r="O3" i="1"/>
  <c r="G3" i="1" s="1"/>
  <c r="F71" i="1"/>
  <c r="O71" i="1"/>
  <c r="G71" i="1" s="1"/>
  <c r="F267" i="1"/>
  <c r="O267" i="1"/>
  <c r="G267" i="1" s="1"/>
  <c r="F274" i="1"/>
  <c r="O274" i="1"/>
  <c r="F86" i="1"/>
  <c r="O86" i="1"/>
  <c r="F277" i="1"/>
  <c r="O277" i="1"/>
  <c r="G277" i="1" s="1"/>
  <c r="F205" i="1"/>
  <c r="O205" i="1"/>
  <c r="G205" i="1" s="1"/>
  <c r="F233" i="1"/>
  <c r="O233" i="1"/>
  <c r="G233" i="1" s="1"/>
  <c r="F290" i="1"/>
  <c r="O290" i="1"/>
  <c r="G290" i="1" s="1"/>
  <c r="F93" i="1"/>
  <c r="O93" i="1"/>
  <c r="F122" i="1"/>
  <c r="O122" i="1"/>
  <c r="F120" i="1"/>
  <c r="O120" i="1"/>
  <c r="G120" i="1" s="1"/>
  <c r="F171" i="1"/>
  <c r="O171" i="1"/>
  <c r="G171" i="1" s="1"/>
  <c r="F271" i="1"/>
  <c r="O271" i="1"/>
  <c r="G271" i="1" s="1"/>
  <c r="F180" i="1"/>
  <c r="O180" i="1"/>
  <c r="F94" i="1"/>
  <c r="O94" i="1"/>
  <c r="F141" i="1"/>
  <c r="O141" i="1"/>
  <c r="F95" i="1"/>
  <c r="O95" i="1"/>
  <c r="G95" i="1" s="1"/>
  <c r="F111" i="1"/>
  <c r="O111" i="1"/>
  <c r="G111" i="1" s="1"/>
  <c r="F78" i="1"/>
  <c r="O78" i="1"/>
  <c r="G78" i="1" s="1"/>
  <c r="F215" i="1"/>
  <c r="O215" i="1"/>
  <c r="G215" i="1" s="1"/>
  <c r="F143" i="1"/>
  <c r="O143" i="1"/>
  <c r="F254" i="1"/>
  <c r="O254" i="1"/>
  <c r="F245" i="1"/>
  <c r="O245" i="1"/>
  <c r="G245" i="1" s="1"/>
  <c r="F66" i="1"/>
  <c r="O66" i="1"/>
  <c r="G66" i="1" s="1"/>
  <c r="F280" i="1"/>
  <c r="O280" i="1"/>
  <c r="G280" i="1" s="1"/>
  <c r="F214" i="1"/>
  <c r="O214" i="1"/>
  <c r="G214" i="1" s="1"/>
  <c r="F188" i="1"/>
  <c r="O188" i="1"/>
  <c r="F166" i="1"/>
  <c r="O166" i="1"/>
  <c r="F100" i="1"/>
  <c r="O100" i="1"/>
  <c r="F247" i="1"/>
  <c r="O247" i="1"/>
  <c r="G247" i="1" s="1"/>
  <c r="F31" i="1"/>
  <c r="O31" i="1"/>
  <c r="G31" i="1" s="1"/>
  <c r="F51" i="1"/>
  <c r="O51" i="1"/>
  <c r="G51" i="1" s="1"/>
  <c r="F9" i="1"/>
  <c r="O9" i="1"/>
  <c r="F114" i="1"/>
  <c r="O114" i="1"/>
  <c r="F36" i="1"/>
  <c r="O36" i="1"/>
  <c r="G36" i="1" s="1"/>
  <c r="F178" i="1"/>
  <c r="O178" i="1"/>
  <c r="G178" i="1" s="1"/>
  <c r="F208" i="1"/>
  <c r="O208" i="1"/>
  <c r="G208" i="1" s="1"/>
  <c r="F294" i="1"/>
  <c r="O294" i="1"/>
  <c r="G294" i="1" s="1"/>
  <c r="F291" i="1"/>
  <c r="O291" i="1"/>
  <c r="F263" i="1"/>
  <c r="O263" i="1"/>
  <c r="F113" i="1"/>
  <c r="O113" i="1"/>
  <c r="G113" i="1" s="1"/>
  <c r="F112" i="1"/>
  <c r="O112" i="1"/>
  <c r="G112" i="1" s="1"/>
  <c r="F147" i="1"/>
  <c r="O147" i="1"/>
  <c r="G147" i="1" s="1"/>
  <c r="F249" i="1"/>
  <c r="O249" i="1"/>
  <c r="G249" i="1" s="1"/>
  <c r="F133" i="1"/>
  <c r="O133" i="1"/>
  <c r="F281" i="1"/>
  <c r="O281" i="1"/>
  <c r="F162" i="1"/>
  <c r="O162" i="1"/>
  <c r="G162" i="1" s="1"/>
  <c r="F34" i="1"/>
  <c r="O34" i="1"/>
  <c r="G34" i="1" s="1"/>
  <c r="F184" i="1"/>
  <c r="O184" i="1"/>
  <c r="F152" i="1"/>
  <c r="O152" i="1"/>
  <c r="G152" i="1" s="1"/>
  <c r="F179" i="1"/>
  <c r="O179" i="1"/>
  <c r="F46" i="1"/>
  <c r="O46" i="1"/>
  <c r="F238" i="1"/>
  <c r="O238" i="1"/>
  <c r="G238" i="1" s="1"/>
  <c r="F130" i="1"/>
  <c r="O130" i="1"/>
  <c r="G130" i="1" s="1"/>
  <c r="F181" i="1"/>
  <c r="O181" i="1"/>
  <c r="G181" i="1" s="1"/>
  <c r="F88" i="1"/>
  <c r="O88" i="1"/>
  <c r="G88" i="1" s="1"/>
  <c r="F217" i="1"/>
  <c r="O217" i="1"/>
  <c r="F223" i="1"/>
  <c r="O223" i="1"/>
  <c r="F186" i="1"/>
  <c r="O186" i="1"/>
  <c r="G186" i="1" s="1"/>
  <c r="F75" i="1"/>
  <c r="O75" i="1"/>
  <c r="F70" i="1"/>
  <c r="O70" i="1"/>
  <c r="G70" i="1" s="1"/>
  <c r="F221" i="1"/>
  <c r="O221" i="1"/>
  <c r="G221" i="1" s="1"/>
  <c r="F136" i="1"/>
  <c r="O136" i="1"/>
  <c r="F44" i="1"/>
  <c r="O44" i="1"/>
  <c r="F237" i="1"/>
  <c r="O237" i="1"/>
  <c r="G237" i="1" s="1"/>
  <c r="F262" i="1"/>
  <c r="O262" i="1"/>
  <c r="F2" i="1"/>
  <c r="O2" i="1"/>
  <c r="G2" i="1" s="1"/>
  <c r="F8" i="1"/>
  <c r="O8" i="1"/>
  <c r="G8" i="1" s="1"/>
  <c r="F225" i="1"/>
  <c r="O225" i="1"/>
  <c r="F73" i="1"/>
  <c r="O73" i="1"/>
  <c r="F124" i="1"/>
  <c r="O124" i="1"/>
  <c r="G124" i="1" s="1"/>
  <c r="F289" i="1"/>
  <c r="O289" i="1"/>
  <c r="G289" i="1" s="1"/>
  <c r="F90" i="1"/>
  <c r="O90" i="1"/>
  <c r="G90" i="1" s="1"/>
  <c r="F169" i="1"/>
  <c r="O169" i="1"/>
  <c r="G169" i="1" s="1"/>
  <c r="F285" i="1"/>
  <c r="O285" i="1"/>
  <c r="G285" i="1" s="1"/>
  <c r="F38" i="1"/>
  <c r="O38" i="1"/>
  <c r="F259" i="1"/>
  <c r="O259" i="1"/>
  <c r="G259" i="1" s="1"/>
  <c r="F58" i="1"/>
  <c r="O58" i="1"/>
  <c r="G58" i="1" s="1"/>
  <c r="F151" i="1"/>
  <c r="O151" i="1"/>
  <c r="G151" i="1" s="1"/>
  <c r="F76" i="1"/>
  <c r="O76" i="1"/>
  <c r="G76" i="1" s="1"/>
  <c r="F288" i="1"/>
  <c r="O288" i="1"/>
  <c r="F33" i="1"/>
  <c r="O33" i="1"/>
  <c r="G33" i="1" s="1"/>
  <c r="F92" i="1"/>
  <c r="O92" i="1"/>
  <c r="G92" i="1" s="1"/>
  <c r="F251" i="1"/>
  <c r="O251" i="1"/>
  <c r="F193" i="1"/>
  <c r="O193" i="1"/>
  <c r="G193" i="1" s="1"/>
  <c r="F150" i="1"/>
  <c r="O150" i="1"/>
  <c r="G150" i="1" s="1"/>
  <c r="F18" i="1"/>
  <c r="O18" i="1"/>
  <c r="F41" i="1"/>
  <c r="O41" i="1"/>
  <c r="F10" i="1"/>
  <c r="O10" i="1"/>
  <c r="G10" i="1" s="1"/>
  <c r="F116" i="1"/>
  <c r="O116" i="1"/>
  <c r="G116" i="1" s="1"/>
  <c r="F67" i="1"/>
  <c r="O67" i="1"/>
  <c r="G67" i="1" s="1"/>
  <c r="F19" i="1"/>
  <c r="O19" i="1"/>
  <c r="G19" i="1" s="1"/>
  <c r="F176" i="1"/>
  <c r="O176" i="1"/>
  <c r="F17" i="1"/>
  <c r="O17" i="1"/>
  <c r="F132" i="1"/>
  <c r="O132" i="1"/>
  <c r="F211" i="1"/>
  <c r="O211" i="1"/>
  <c r="G211" i="1" s="1"/>
  <c r="F241" i="1"/>
  <c r="O241" i="1"/>
  <c r="G241" i="1" s="1"/>
  <c r="F167" i="1"/>
  <c r="O167" i="1"/>
  <c r="G167" i="1" s="1"/>
  <c r="F146" i="1"/>
  <c r="O146" i="1"/>
  <c r="G146" i="1" s="1"/>
  <c r="F295" i="1"/>
  <c r="O295" i="1"/>
  <c r="G295" i="1" s="1"/>
  <c r="F206" i="1"/>
  <c r="O206" i="1"/>
  <c r="F59" i="1"/>
  <c r="O59" i="1"/>
  <c r="G59" i="1" s="1"/>
  <c r="F47" i="1"/>
  <c r="O47" i="1"/>
  <c r="F77" i="1"/>
  <c r="O77" i="1"/>
  <c r="G77" i="1" s="1"/>
  <c r="F273" i="1"/>
  <c r="O273" i="1"/>
  <c r="F28" i="1"/>
  <c r="O28" i="1"/>
  <c r="F24" i="1"/>
  <c r="O24" i="1"/>
  <c r="G24" i="1" s="1"/>
  <c r="F106" i="1"/>
  <c r="O106" i="1"/>
  <c r="G106" i="1" s="1"/>
  <c r="F196" i="1"/>
  <c r="O196" i="1"/>
  <c r="G196" i="1" s="1"/>
  <c r="F234" i="1"/>
  <c r="O234" i="1"/>
  <c r="G234" i="1" s="1"/>
  <c r="F250" i="1"/>
  <c r="O250" i="1"/>
  <c r="F101" i="1"/>
  <c r="O101" i="1"/>
  <c r="F115" i="1"/>
  <c r="O115" i="1"/>
  <c r="G115" i="1" s="1"/>
  <c r="F198" i="1"/>
  <c r="O198" i="1"/>
  <c r="F244" i="1"/>
  <c r="O244" i="1"/>
  <c r="G244" i="1" s="1"/>
  <c r="F69" i="1"/>
  <c r="O69" i="1"/>
  <c r="G69" i="1" s="1"/>
  <c r="S102" i="1"/>
  <c r="S242" i="1"/>
  <c r="S6" i="1"/>
  <c r="S131" i="1"/>
  <c r="S52" i="1"/>
  <c r="S229" i="1"/>
  <c r="S199" i="1"/>
  <c r="S89" i="1"/>
  <c r="S236" i="1"/>
  <c r="S119" i="1"/>
  <c r="S213" i="1"/>
  <c r="S203" i="1"/>
  <c r="S139" i="1"/>
  <c r="S230" i="1"/>
  <c r="S278" i="1"/>
  <c r="S96" i="1"/>
  <c r="S134" i="1"/>
  <c r="S105" i="1"/>
  <c r="S60" i="1"/>
  <c r="S160" i="1"/>
  <c r="S209" i="1"/>
  <c r="S256" i="1"/>
  <c r="S121" i="1"/>
  <c r="S128" i="1"/>
  <c r="S155" i="1"/>
  <c r="S204" i="1"/>
  <c r="S195" i="1"/>
  <c r="S239" i="1"/>
  <c r="S118" i="1"/>
  <c r="S293" i="1"/>
  <c r="S192" i="1"/>
  <c r="S161" i="1"/>
  <c r="S240" i="1"/>
  <c r="S163" i="1"/>
  <c r="S246" i="1"/>
  <c r="S252" i="1"/>
  <c r="S80" i="1"/>
  <c r="S296" i="1"/>
  <c r="S219" i="1"/>
  <c r="S109" i="1"/>
  <c r="S11" i="1"/>
  <c r="S22" i="1"/>
  <c r="S187" i="1"/>
  <c r="S276" i="1"/>
  <c r="S104" i="1"/>
  <c r="S282" i="1"/>
  <c r="S142" i="1"/>
  <c r="S260" i="1"/>
  <c r="S183" i="1"/>
  <c r="S197" i="1"/>
  <c r="S4" i="1"/>
  <c r="S42" i="1"/>
  <c r="S153" i="1"/>
  <c r="S275" i="1"/>
  <c r="S57" i="1"/>
  <c r="S174" i="1"/>
  <c r="S218" i="1"/>
  <c r="S61" i="1"/>
  <c r="S82" i="1"/>
  <c r="S62" i="1"/>
  <c r="S168" i="1"/>
  <c r="S216" i="1"/>
  <c r="S27" i="1"/>
  <c r="S103" i="1"/>
  <c r="S14" i="1"/>
  <c r="S201" i="1"/>
  <c r="S220" i="1"/>
  <c r="S65" i="1"/>
  <c r="S50" i="1"/>
  <c r="S191" i="1"/>
  <c r="S145" i="1"/>
  <c r="S127" i="1"/>
  <c r="S286" i="1"/>
  <c r="S16" i="1"/>
  <c r="S99" i="1"/>
  <c r="S39" i="1"/>
  <c r="S253" i="1"/>
  <c r="S15" i="1"/>
  <c r="S63" i="1"/>
  <c r="S40" i="1"/>
  <c r="S175" i="1"/>
  <c r="S173" i="1"/>
  <c r="S182" i="1"/>
  <c r="S231" i="1"/>
  <c r="S123" i="1"/>
  <c r="S45" i="1"/>
  <c r="S107" i="1"/>
  <c r="S154" i="1"/>
  <c r="S272" i="1"/>
  <c r="S279" i="1"/>
  <c r="S283" i="1"/>
  <c r="S91" i="1"/>
  <c r="S53" i="1"/>
  <c r="S54" i="1"/>
  <c r="S248" i="1"/>
  <c r="S190" i="1"/>
  <c r="S243" i="1"/>
  <c r="S35" i="1"/>
  <c r="S265" i="1"/>
  <c r="S79" i="1"/>
  <c r="S164" i="1"/>
  <c r="S185" i="1"/>
  <c r="S170" i="1"/>
  <c r="S226" i="1"/>
  <c r="S207" i="1"/>
  <c r="S56" i="1"/>
  <c r="S292" i="1"/>
  <c r="S261" i="1"/>
  <c r="S210" i="1"/>
  <c r="S32" i="1"/>
  <c r="S13" i="1"/>
  <c r="S97" i="1"/>
  <c r="S144" i="1"/>
  <c r="S7" i="1"/>
  <c r="S200" i="1"/>
  <c r="S266" i="1"/>
  <c r="S255" i="1"/>
  <c r="S284" i="1"/>
  <c r="S227" i="1"/>
  <c r="S135" i="1"/>
  <c r="S159" i="1"/>
  <c r="S212" i="1"/>
  <c r="S270" i="1"/>
  <c r="S55" i="1"/>
  <c r="S232" i="1"/>
  <c r="S87" i="1"/>
  <c r="S68" i="1"/>
  <c r="S49" i="1"/>
  <c r="S84" i="1"/>
  <c r="S268" i="1"/>
  <c r="S177" i="1"/>
  <c r="S64" i="1"/>
  <c r="S297" i="1"/>
  <c r="S202" i="1"/>
  <c r="S149" i="1"/>
  <c r="S125" i="1"/>
  <c r="S74" i="1"/>
  <c r="S235" i="1"/>
  <c r="S81" i="1"/>
  <c r="S138" i="1"/>
  <c r="S126" i="1"/>
  <c r="S224" i="1"/>
  <c r="S30" i="1"/>
  <c r="S287" i="1"/>
  <c r="S12" i="1"/>
  <c r="S157" i="1"/>
  <c r="S228" i="1"/>
  <c r="S23" i="1"/>
  <c r="S222" i="1"/>
  <c r="S21" i="1"/>
  <c r="S108" i="1"/>
  <c r="S158" i="1"/>
  <c r="S137" i="1"/>
  <c r="S85" i="1"/>
  <c r="S72" i="1"/>
  <c r="S172" i="1"/>
  <c r="S269" i="1"/>
  <c r="S156" i="1"/>
  <c r="S165" i="1"/>
  <c r="S117" i="1"/>
  <c r="S148" i="1"/>
  <c r="S83" i="1"/>
  <c r="S48" i="1"/>
  <c r="S257" i="1"/>
  <c r="S194" i="1"/>
  <c r="S98" i="1"/>
  <c r="S110" i="1"/>
  <c r="S140" i="1"/>
  <c r="S20" i="1"/>
  <c r="S5" i="1"/>
  <c r="S29" i="1"/>
  <c r="S189" i="1"/>
  <c r="S264" i="1"/>
  <c r="S26" i="1"/>
  <c r="S37" i="1"/>
  <c r="S43" i="1"/>
  <c r="S129" i="1"/>
  <c r="S258" i="1"/>
  <c r="S25" i="1"/>
  <c r="S3" i="1"/>
  <c r="S71" i="1"/>
  <c r="S267" i="1"/>
  <c r="S274" i="1"/>
  <c r="S86" i="1"/>
  <c r="S277" i="1"/>
  <c r="S205" i="1"/>
  <c r="S233" i="1"/>
  <c r="S290" i="1"/>
  <c r="S93" i="1"/>
  <c r="S122" i="1"/>
  <c r="S120" i="1"/>
  <c r="S171" i="1"/>
  <c r="S271" i="1"/>
  <c r="S180" i="1"/>
  <c r="S94" i="1"/>
  <c r="S141" i="1"/>
  <c r="S95" i="1"/>
  <c r="S111" i="1"/>
  <c r="S78" i="1"/>
  <c r="S215" i="1"/>
  <c r="S143" i="1"/>
  <c r="S254" i="1"/>
  <c r="S245" i="1"/>
  <c r="S66" i="1"/>
  <c r="S280" i="1"/>
  <c r="S214" i="1"/>
  <c r="S188" i="1"/>
  <c r="S166" i="1"/>
  <c r="S100" i="1"/>
  <c r="S247" i="1"/>
  <c r="S31" i="1"/>
  <c r="S51" i="1"/>
  <c r="S9" i="1"/>
  <c r="S114" i="1"/>
  <c r="S36" i="1"/>
  <c r="S178" i="1"/>
  <c r="S208" i="1"/>
  <c r="S294" i="1"/>
  <c r="S291" i="1"/>
  <c r="S263" i="1"/>
  <c r="S113" i="1"/>
  <c r="S112" i="1"/>
  <c r="S147" i="1"/>
  <c r="S249" i="1"/>
  <c r="S133" i="1"/>
  <c r="S281" i="1"/>
  <c r="S162" i="1"/>
  <c r="S34" i="1"/>
  <c r="S184" i="1"/>
  <c r="S152" i="1"/>
  <c r="S179" i="1"/>
  <c r="S46" i="1"/>
  <c r="S238" i="1"/>
  <c r="S130" i="1"/>
  <c r="S181" i="1"/>
  <c r="S88" i="1"/>
  <c r="S217" i="1"/>
  <c r="S223" i="1"/>
  <c r="S186" i="1"/>
  <c r="S75" i="1"/>
  <c r="S70" i="1"/>
  <c r="S221" i="1"/>
  <c r="S136" i="1"/>
  <c r="S44" i="1"/>
  <c r="S237" i="1"/>
  <c r="S262" i="1"/>
  <c r="S2" i="1"/>
  <c r="S8" i="1"/>
  <c r="S225" i="1"/>
  <c r="S73" i="1"/>
  <c r="S124" i="1"/>
  <c r="S289" i="1"/>
  <c r="S90" i="1"/>
  <c r="S169" i="1"/>
  <c r="S285" i="1"/>
  <c r="S38" i="1"/>
  <c r="S259" i="1"/>
  <c r="S58" i="1"/>
  <c r="S151" i="1"/>
  <c r="S76" i="1"/>
  <c r="S288" i="1"/>
  <c r="S33" i="1"/>
  <c r="S92" i="1"/>
  <c r="S251" i="1"/>
  <c r="S193" i="1"/>
  <c r="S150" i="1"/>
  <c r="S18" i="1"/>
  <c r="S41" i="1"/>
  <c r="S10" i="1"/>
  <c r="S116" i="1"/>
  <c r="S67" i="1"/>
  <c r="S19" i="1"/>
  <c r="S176" i="1"/>
  <c r="S17" i="1"/>
  <c r="S132" i="1"/>
  <c r="S211" i="1"/>
  <c r="S241" i="1"/>
  <c r="S167" i="1"/>
  <c r="S146" i="1"/>
  <c r="S295" i="1"/>
  <c r="S206" i="1"/>
  <c r="S59" i="1"/>
  <c r="S47" i="1"/>
  <c r="S77" i="1"/>
  <c r="S273" i="1"/>
  <c r="S28" i="1"/>
  <c r="S24" i="1"/>
  <c r="S106" i="1"/>
  <c r="S196" i="1"/>
  <c r="S234" i="1"/>
  <c r="S250" i="1"/>
  <c r="S101" i="1"/>
  <c r="S115" i="1"/>
  <c r="S198" i="1"/>
  <c r="G250" i="1" l="1"/>
  <c r="G273" i="1"/>
  <c r="G176" i="1"/>
  <c r="G18" i="1"/>
  <c r="G288" i="1"/>
  <c r="G225" i="1"/>
  <c r="G136" i="1"/>
  <c r="G217" i="1"/>
  <c r="G179" i="1"/>
  <c r="G133" i="1"/>
  <c r="G291" i="1"/>
  <c r="G9" i="1"/>
  <c r="G188" i="1"/>
  <c r="G143" i="1"/>
  <c r="G94" i="1"/>
  <c r="G93" i="1"/>
  <c r="G274" i="1"/>
  <c r="G29" i="1"/>
  <c r="G194" i="1"/>
  <c r="G137" i="1"/>
  <c r="G228" i="1"/>
  <c r="G126" i="1"/>
  <c r="G84" i="1"/>
  <c r="G270" i="1"/>
  <c r="G255" i="1"/>
  <c r="G13" i="1"/>
  <c r="G207" i="1"/>
  <c r="G265" i="1"/>
  <c r="G53" i="1"/>
  <c r="G107" i="1"/>
  <c r="G175" i="1"/>
  <c r="G99" i="1"/>
  <c r="G50" i="1"/>
  <c r="G27" i="1"/>
  <c r="G218" i="1"/>
  <c r="G4" i="1"/>
  <c r="G104" i="1"/>
  <c r="G240" i="1"/>
  <c r="G195" i="1"/>
  <c r="G209" i="1"/>
  <c r="G278" i="1"/>
  <c r="G236" i="1"/>
  <c r="G6" i="1"/>
  <c r="G101" i="1"/>
  <c r="G28" i="1"/>
  <c r="G17" i="1"/>
  <c r="G41" i="1"/>
  <c r="G38" i="1"/>
  <c r="G73" i="1"/>
  <c r="G44" i="1"/>
  <c r="G223" i="1"/>
  <c r="G46" i="1"/>
  <c r="G281" i="1"/>
  <c r="G114" i="1"/>
  <c r="G166" i="1"/>
  <c r="G254" i="1"/>
  <c r="G141" i="1"/>
  <c r="G122" i="1"/>
  <c r="G86" i="1"/>
  <c r="G258" i="1"/>
  <c r="G189" i="1"/>
  <c r="G98" i="1"/>
  <c r="G117" i="1"/>
  <c r="G85" i="1"/>
  <c r="G23" i="1"/>
  <c r="G224" i="1"/>
  <c r="G125" i="1"/>
  <c r="G268" i="1"/>
  <c r="G55" i="1"/>
  <c r="G284" i="1"/>
  <c r="G97" i="1"/>
  <c r="G56" i="1"/>
  <c r="G79" i="1"/>
  <c r="G54" i="1"/>
  <c r="G154" i="1"/>
  <c r="G173" i="1"/>
  <c r="G39" i="1"/>
  <c r="G191" i="1"/>
  <c r="G103" i="1"/>
  <c r="G61" i="1"/>
  <c r="G42" i="1"/>
  <c r="G282" i="1"/>
  <c r="G109" i="1"/>
  <c r="G163" i="1"/>
  <c r="G239" i="1"/>
  <c r="G256" i="1"/>
  <c r="G96" i="1"/>
  <c r="G119" i="1"/>
  <c r="G131" i="1"/>
  <c r="G180" i="1"/>
  <c r="G263" i="1"/>
  <c r="G100" i="1"/>
  <c r="G203" i="1"/>
  <c r="G142" i="1"/>
  <c r="G132" i="1"/>
  <c r="G47" i="1"/>
  <c r="G198" i="1"/>
  <c r="G75" i="1"/>
  <c r="G206" i="1"/>
  <c r="G251" i="1"/>
  <c r="G262" i="1"/>
  <c r="G184" i="1"/>
  <c r="D4" i="2" l="1"/>
  <c r="B5" i="4" l="1"/>
  <c r="A5" i="4"/>
  <c r="R227" i="1" l="1"/>
  <c r="T227" i="1" s="1"/>
  <c r="U227" i="1" s="1"/>
  <c r="V227" i="1" s="1"/>
  <c r="R29" i="1"/>
  <c r="T29" i="1" s="1"/>
  <c r="U29" i="1" s="1"/>
  <c r="R202" i="1"/>
  <c r="T202" i="1" s="1"/>
  <c r="U202" i="1" s="1"/>
  <c r="V202" i="1" s="1"/>
  <c r="R84" i="1"/>
  <c r="T84" i="1" s="1"/>
  <c r="U84" i="1" s="1"/>
  <c r="R95" i="1"/>
  <c r="T95" i="1" s="1"/>
  <c r="U95" i="1" s="1"/>
  <c r="V95" i="1" s="1"/>
  <c r="R108" i="1"/>
  <c r="T108" i="1" s="1"/>
  <c r="U108" i="1" s="1"/>
  <c r="V108" i="1" s="1"/>
  <c r="R130" i="1"/>
  <c r="T130" i="1" s="1"/>
  <c r="U130" i="1" s="1"/>
  <c r="V130" i="1" s="1"/>
  <c r="R178" i="1"/>
  <c r="T178" i="1" s="1"/>
  <c r="U178" i="1" s="1"/>
  <c r="V178" i="1" s="1"/>
  <c r="R281" i="1"/>
  <c r="T281" i="1" s="1"/>
  <c r="U281" i="1" s="1"/>
  <c r="V281" i="1" s="1"/>
  <c r="R101" i="1"/>
  <c r="T101" i="1" s="1"/>
  <c r="U101" i="1" s="1"/>
  <c r="V101" i="1" s="1"/>
  <c r="R237" i="1"/>
  <c r="T237" i="1" s="1"/>
  <c r="U237" i="1" s="1"/>
  <c r="V237" i="1" s="1"/>
  <c r="R66" i="1"/>
  <c r="T66" i="1" s="1"/>
  <c r="U66" i="1" s="1"/>
  <c r="V66" i="1" s="1"/>
  <c r="R169" i="1"/>
  <c r="T169" i="1" s="1"/>
  <c r="U169" i="1" s="1"/>
  <c r="R12" i="1"/>
  <c r="T12" i="1" s="1"/>
  <c r="U12" i="1" s="1"/>
  <c r="V12" i="1" s="1"/>
  <c r="R99" i="1"/>
  <c r="T99" i="1" s="1"/>
  <c r="U99" i="1" s="1"/>
  <c r="V99" i="1" s="1"/>
  <c r="R181" i="1"/>
  <c r="T181" i="1" s="1"/>
  <c r="U181" i="1" s="1"/>
  <c r="R258" i="1"/>
  <c r="T258" i="1" s="1"/>
  <c r="U258" i="1" s="1"/>
  <c r="R206" i="1"/>
  <c r="T206" i="1" s="1"/>
  <c r="U206" i="1" s="1"/>
  <c r="V206" i="1" s="1"/>
  <c r="R48" i="1"/>
  <c r="T48" i="1" s="1"/>
  <c r="U48" i="1" s="1"/>
  <c r="R54" i="1"/>
  <c r="T54" i="1" s="1"/>
  <c r="U54" i="1" s="1"/>
  <c r="V54" i="1" s="1"/>
  <c r="R282" i="1"/>
  <c r="T282" i="1" s="1"/>
  <c r="U282" i="1" s="1"/>
  <c r="V282" i="1" s="1"/>
  <c r="R153" i="1"/>
  <c r="T153" i="1" s="1"/>
  <c r="U153" i="1" s="1"/>
  <c r="V153" i="1" s="1"/>
  <c r="R264" i="1"/>
  <c r="T264" i="1" s="1"/>
  <c r="U264" i="1" s="1"/>
  <c r="V264" i="1" s="1"/>
  <c r="R242" i="1"/>
  <c r="T242" i="1" s="1"/>
  <c r="U242" i="1" s="1"/>
  <c r="R244" i="1"/>
  <c r="T244" i="1" s="1"/>
  <c r="U244" i="1" s="1"/>
  <c r="V244" i="1" s="1"/>
  <c r="R8" i="1"/>
  <c r="T8" i="1" s="1"/>
  <c r="U8" i="1" s="1"/>
  <c r="V8" i="1" s="1"/>
  <c r="R235" i="1"/>
  <c r="T235" i="1" s="1"/>
  <c r="U235" i="1" s="1"/>
  <c r="R40" i="1"/>
  <c r="T40" i="1" s="1"/>
  <c r="U40" i="1" s="1"/>
  <c r="R78" i="1"/>
  <c r="T78" i="1" s="1"/>
  <c r="U78" i="1" s="1"/>
  <c r="V78" i="1" s="1"/>
  <c r="R128" i="1"/>
  <c r="T128" i="1" s="1"/>
  <c r="U128" i="1" s="1"/>
  <c r="R232" i="1"/>
  <c r="T232" i="1" s="1"/>
  <c r="U232" i="1" s="1"/>
  <c r="V232" i="1" s="1"/>
  <c r="R271" i="1"/>
  <c r="T271" i="1" s="1"/>
  <c r="U271" i="1" s="1"/>
  <c r="R228" i="1"/>
  <c r="T228" i="1" s="1"/>
  <c r="U228" i="1" s="1"/>
  <c r="V228" i="1" s="1"/>
  <c r="R256" i="1"/>
  <c r="T256" i="1" s="1"/>
  <c r="U256" i="1" s="1"/>
  <c r="V256" i="1" s="1"/>
  <c r="R51" i="1"/>
  <c r="T51" i="1" s="1"/>
  <c r="U51" i="1" s="1"/>
  <c r="V51" i="1" s="1"/>
  <c r="R106" i="1"/>
  <c r="T106" i="1" s="1"/>
  <c r="U106" i="1" s="1"/>
  <c r="V106" i="1" s="1"/>
  <c r="R70" i="1"/>
  <c r="T70" i="1" s="1"/>
  <c r="U70" i="1" s="1"/>
  <c r="V70" i="1" s="1"/>
  <c r="R272" i="1"/>
  <c r="T272" i="1" s="1"/>
  <c r="U272" i="1" s="1"/>
  <c r="V272" i="1" s="1"/>
  <c r="R105" i="1"/>
  <c r="T105" i="1" s="1"/>
  <c r="U105" i="1" s="1"/>
  <c r="R126" i="1"/>
  <c r="T126" i="1" s="1"/>
  <c r="U126" i="1" s="1"/>
  <c r="V126" i="1" s="1"/>
  <c r="R145" i="1"/>
  <c r="T145" i="1" s="1"/>
  <c r="U145" i="1" s="1"/>
  <c r="R179" i="1"/>
  <c r="T179" i="1" s="1"/>
  <c r="U179" i="1" s="1"/>
  <c r="V179" i="1" s="1"/>
  <c r="R241" i="1"/>
  <c r="T241" i="1" s="1"/>
  <c r="U241" i="1" s="1"/>
  <c r="V241" i="1" s="1"/>
  <c r="R165" i="1"/>
  <c r="T165" i="1" s="1"/>
  <c r="U165" i="1" s="1"/>
  <c r="R279" i="1"/>
  <c r="T279" i="1" s="1"/>
  <c r="U279" i="1" s="1"/>
  <c r="V279" i="1" s="1"/>
  <c r="R22" i="1"/>
  <c r="T22" i="1" s="1"/>
  <c r="U22" i="1" s="1"/>
  <c r="R183" i="1"/>
  <c r="T183" i="1" s="1"/>
  <c r="U183" i="1" s="1"/>
  <c r="R49" i="1"/>
  <c r="T49" i="1" s="1"/>
  <c r="U49" i="1" s="1"/>
  <c r="R250" i="1"/>
  <c r="T250" i="1" s="1"/>
  <c r="U250" i="1" s="1"/>
  <c r="R44" i="1"/>
  <c r="T44" i="1" s="1"/>
  <c r="U44" i="1" s="1"/>
  <c r="R149" i="1"/>
  <c r="T149" i="1" s="1"/>
  <c r="U149" i="1" s="1"/>
  <c r="R39" i="1"/>
  <c r="T39" i="1" s="1"/>
  <c r="U39" i="1" s="1"/>
  <c r="R94" i="1"/>
  <c r="T94" i="1" s="1"/>
  <c r="U94" i="1" s="1"/>
  <c r="V94" i="1" s="1"/>
  <c r="R160" i="1"/>
  <c r="T160" i="1" s="1"/>
  <c r="U160" i="1" s="1"/>
  <c r="V160" i="1" s="1"/>
  <c r="R93" i="1"/>
  <c r="T93" i="1" s="1"/>
  <c r="U93" i="1" s="1"/>
  <c r="R30" i="1"/>
  <c r="T30" i="1" s="1"/>
  <c r="U30" i="1" s="1"/>
  <c r="R147" i="1"/>
  <c r="T147" i="1" s="1"/>
  <c r="U147" i="1" s="1"/>
  <c r="V147" i="1" s="1"/>
  <c r="R166" i="1"/>
  <c r="T166" i="1" s="1"/>
  <c r="U166" i="1" s="1"/>
  <c r="R77" i="1"/>
  <c r="T77" i="1" s="1"/>
  <c r="U77" i="1" s="1"/>
  <c r="V77" i="1" s="1"/>
  <c r="R217" i="1"/>
  <c r="T217" i="1" s="1"/>
  <c r="U217" i="1" s="1"/>
  <c r="V217" i="1" s="1"/>
  <c r="R152" i="1"/>
  <c r="T152" i="1" s="1"/>
  <c r="U152" i="1" s="1"/>
  <c r="R198" i="1"/>
  <c r="T198" i="1" s="1"/>
  <c r="U198" i="1" s="1"/>
  <c r="V198" i="1" s="1"/>
  <c r="R2" i="1"/>
  <c r="T2" i="1" s="1"/>
  <c r="U2" i="1" s="1"/>
  <c r="V2" i="1" s="1"/>
  <c r="R74" i="1"/>
  <c r="T74" i="1" s="1"/>
  <c r="U74" i="1" s="1"/>
  <c r="R220" i="1"/>
  <c r="T220" i="1" s="1"/>
  <c r="U220" i="1" s="1"/>
  <c r="R247" i="1"/>
  <c r="T247" i="1" s="1"/>
  <c r="U247" i="1" s="1"/>
  <c r="V247" i="1" s="1"/>
  <c r="R162" i="1"/>
  <c r="T162" i="1" s="1"/>
  <c r="U162" i="1" s="1"/>
  <c r="R87" i="1"/>
  <c r="T87" i="1" s="1"/>
  <c r="U87" i="1" s="1"/>
  <c r="R176" i="1"/>
  <c r="T176" i="1" s="1"/>
  <c r="U176" i="1" s="1"/>
  <c r="V176" i="1" s="1"/>
  <c r="R172" i="1"/>
  <c r="T172" i="1" s="1"/>
  <c r="U172" i="1" s="1"/>
  <c r="V172" i="1" s="1"/>
  <c r="R45" i="1"/>
  <c r="T45" i="1" s="1"/>
  <c r="U45" i="1" s="1"/>
  <c r="R296" i="1"/>
  <c r="T296" i="1" s="1"/>
  <c r="U296" i="1" s="1"/>
  <c r="V296" i="1" s="1"/>
  <c r="R104" i="1"/>
  <c r="T104" i="1" s="1"/>
  <c r="U104" i="1" s="1"/>
  <c r="V104" i="1" s="1"/>
  <c r="R55" i="1"/>
  <c r="T55" i="1" s="1"/>
  <c r="U55" i="1" s="1"/>
  <c r="V55" i="1" s="1"/>
  <c r="R24" i="1"/>
  <c r="T24" i="1" s="1"/>
  <c r="U24" i="1" s="1"/>
  <c r="V24" i="1" s="1"/>
  <c r="R291" i="1"/>
  <c r="T291" i="1" s="1"/>
  <c r="U291" i="1" s="1"/>
  <c r="V291" i="1" s="1"/>
  <c r="R266" i="1"/>
  <c r="T266" i="1" s="1"/>
  <c r="U266" i="1" s="1"/>
  <c r="V266" i="1" s="1"/>
  <c r="R127" i="1"/>
  <c r="T127" i="1" s="1"/>
  <c r="U127" i="1" s="1"/>
  <c r="V127" i="1" s="1"/>
  <c r="R120" i="1"/>
  <c r="T120" i="1" s="1"/>
  <c r="U120" i="1" s="1"/>
  <c r="V120" i="1" s="1"/>
  <c r="R96" i="1"/>
  <c r="T96" i="1" s="1"/>
  <c r="U96" i="1" s="1"/>
  <c r="V96" i="1" s="1"/>
  <c r="R277" i="1"/>
  <c r="T277" i="1" s="1"/>
  <c r="U277" i="1" s="1"/>
  <c r="V277" i="1" s="1"/>
  <c r="R81" i="1"/>
  <c r="T81" i="1" s="1"/>
  <c r="U81" i="1" s="1"/>
  <c r="R204" i="1"/>
  <c r="T204" i="1" s="1"/>
  <c r="U204" i="1" s="1"/>
  <c r="R163" i="1"/>
  <c r="T163" i="1" s="1"/>
  <c r="U163" i="1" s="1"/>
  <c r="V163" i="1" s="1"/>
  <c r="R295" i="1"/>
  <c r="T295" i="1" s="1"/>
  <c r="U295" i="1" s="1"/>
  <c r="R238" i="1"/>
  <c r="T238" i="1" s="1"/>
  <c r="U238" i="1" s="1"/>
  <c r="V238" i="1" s="1"/>
  <c r="R112" i="1"/>
  <c r="T112" i="1" s="1"/>
  <c r="U112" i="1" s="1"/>
  <c r="V112" i="1" s="1"/>
  <c r="R234" i="1"/>
  <c r="T234" i="1" s="1"/>
  <c r="U234" i="1" s="1"/>
  <c r="V234" i="1" s="1"/>
  <c r="R136" i="1"/>
  <c r="T136" i="1" s="1"/>
  <c r="U136" i="1" s="1"/>
  <c r="R13" i="1"/>
  <c r="T13" i="1" s="1"/>
  <c r="U13" i="1" s="1"/>
  <c r="V13" i="1" s="1"/>
  <c r="R27" i="1"/>
  <c r="T27" i="1" s="1"/>
  <c r="U27" i="1" s="1"/>
  <c r="R268" i="1"/>
  <c r="T268" i="1" s="1"/>
  <c r="U268" i="1" s="1"/>
  <c r="V268" i="1" s="1"/>
  <c r="R212" i="1"/>
  <c r="T212" i="1" s="1"/>
  <c r="U212" i="1" s="1"/>
  <c r="V212" i="1" s="1"/>
  <c r="R10" i="1"/>
  <c r="T10" i="1" s="1"/>
  <c r="U10" i="1" s="1"/>
  <c r="R158" i="1"/>
  <c r="T158" i="1" s="1"/>
  <c r="U158" i="1" s="1"/>
  <c r="R173" i="1"/>
  <c r="T173" i="1" s="1"/>
  <c r="U173" i="1" s="1"/>
  <c r="V173" i="1" s="1"/>
  <c r="R6" i="1"/>
  <c r="T6" i="1" s="1"/>
  <c r="U6" i="1" s="1"/>
  <c r="V6" i="1" s="1"/>
  <c r="R11" i="1"/>
  <c r="T11" i="1" s="1"/>
  <c r="U11" i="1" s="1"/>
  <c r="V11" i="1" s="1"/>
  <c r="R135" i="1"/>
  <c r="T135" i="1" s="1"/>
  <c r="U135" i="1" s="1"/>
  <c r="V135" i="1" s="1"/>
  <c r="R47" i="1"/>
  <c r="T47" i="1" s="1"/>
  <c r="U47" i="1" s="1"/>
  <c r="R36" i="1"/>
  <c r="T36" i="1" s="1"/>
  <c r="U36" i="1" s="1"/>
  <c r="R177" i="1"/>
  <c r="T177" i="1" s="1"/>
  <c r="U177" i="1" s="1"/>
  <c r="V177" i="1" s="1"/>
  <c r="R65" i="1"/>
  <c r="T65" i="1" s="1"/>
  <c r="U65" i="1" s="1"/>
  <c r="V65" i="1" s="1"/>
  <c r="R233" i="1"/>
  <c r="T233" i="1" s="1"/>
  <c r="U233" i="1" s="1"/>
  <c r="V233" i="1" s="1"/>
  <c r="R139" i="1"/>
  <c r="T139" i="1" s="1"/>
  <c r="U139" i="1" s="1"/>
  <c r="R71" i="1"/>
  <c r="T71" i="1" s="1"/>
  <c r="U71" i="1" s="1"/>
  <c r="V71" i="1" s="1"/>
  <c r="R125" i="1"/>
  <c r="T125" i="1" s="1"/>
  <c r="U125" i="1" s="1"/>
  <c r="R255" i="1"/>
  <c r="T255" i="1" s="1"/>
  <c r="U255" i="1" s="1"/>
  <c r="V255" i="1" s="1"/>
  <c r="R211" i="1"/>
  <c r="T211" i="1" s="1"/>
  <c r="U211" i="1" s="1"/>
  <c r="R297" i="1"/>
  <c r="T297" i="1" s="1"/>
  <c r="U297" i="1" s="1"/>
  <c r="V297" i="1" s="1"/>
  <c r="R28" i="1"/>
  <c r="T28" i="1" s="1"/>
  <c r="U28" i="1" s="1"/>
  <c r="V28" i="1" s="1"/>
  <c r="R294" i="1"/>
  <c r="T294" i="1" s="1"/>
  <c r="U294" i="1" s="1"/>
  <c r="V294" i="1" s="1"/>
  <c r="R292" i="1"/>
  <c r="T292" i="1" s="1"/>
  <c r="U292" i="1" s="1"/>
  <c r="V292" i="1" s="1"/>
  <c r="R82" i="1"/>
  <c r="T82" i="1" s="1"/>
  <c r="U82" i="1" s="1"/>
  <c r="R192" i="1"/>
  <c r="T192" i="1" s="1"/>
  <c r="U192" i="1" s="1"/>
  <c r="R263" i="1"/>
  <c r="T263" i="1" s="1"/>
  <c r="U263" i="1" s="1"/>
  <c r="V263" i="1" s="1"/>
  <c r="R284" i="1"/>
  <c r="T284" i="1" s="1"/>
  <c r="U284" i="1" s="1"/>
  <c r="V284" i="1" s="1"/>
  <c r="R193" i="1"/>
  <c r="T193" i="1" s="1"/>
  <c r="U193" i="1" s="1"/>
  <c r="R23" i="1"/>
  <c r="T23" i="1" s="1"/>
  <c r="U23" i="1" s="1"/>
  <c r="V23" i="1" s="1"/>
  <c r="R15" i="1"/>
  <c r="T15" i="1" s="1"/>
  <c r="U15" i="1" s="1"/>
  <c r="V15" i="1" s="1"/>
  <c r="R123" i="1"/>
  <c r="T123" i="1" s="1"/>
  <c r="U123" i="1" s="1"/>
  <c r="V123" i="1" s="1"/>
  <c r="R80" i="1"/>
  <c r="T80" i="1" s="1"/>
  <c r="U80" i="1" s="1"/>
  <c r="V80" i="1" s="1"/>
  <c r="R240" i="1"/>
  <c r="T240" i="1" s="1"/>
  <c r="U240" i="1" s="1"/>
  <c r="V240" i="1" s="1"/>
  <c r="R146" i="1"/>
  <c r="T146" i="1" s="1"/>
  <c r="U146" i="1" s="1"/>
  <c r="R20" i="1"/>
  <c r="T20" i="1" s="1"/>
  <c r="U20" i="1" s="1"/>
  <c r="V20" i="1" s="1"/>
  <c r="R97" i="1"/>
  <c r="T97" i="1" s="1"/>
  <c r="U97" i="1" s="1"/>
  <c r="V97" i="1" s="1"/>
  <c r="R103" i="1"/>
  <c r="T103" i="1" s="1"/>
  <c r="U103" i="1" s="1"/>
  <c r="V103" i="1" s="1"/>
  <c r="R274" i="1"/>
  <c r="T274" i="1" s="1"/>
  <c r="U274" i="1" s="1"/>
  <c r="V274" i="1" s="1"/>
  <c r="R207" i="1"/>
  <c r="T207" i="1" s="1"/>
  <c r="U207" i="1" s="1"/>
  <c r="R129" i="1"/>
  <c r="T129" i="1" s="1"/>
  <c r="U129" i="1" s="1"/>
  <c r="R64" i="1"/>
  <c r="T64" i="1" s="1"/>
  <c r="U64" i="1" s="1"/>
  <c r="V64" i="1" s="1"/>
  <c r="R19" i="1"/>
  <c r="T19" i="1" s="1"/>
  <c r="U19" i="1" s="1"/>
  <c r="V19" i="1" s="1"/>
  <c r="R213" i="1"/>
  <c r="T213" i="1" s="1"/>
  <c r="U213" i="1" s="1"/>
  <c r="V213" i="1" s="1"/>
  <c r="R199" i="1"/>
  <c r="T199" i="1" s="1"/>
  <c r="U199" i="1" s="1"/>
  <c r="V199" i="1" s="1"/>
  <c r="R59" i="1"/>
  <c r="T59" i="1" s="1"/>
  <c r="U59" i="1" s="1"/>
  <c r="V59" i="1" s="1"/>
  <c r="R114" i="1"/>
  <c r="T114" i="1" s="1"/>
  <c r="U114" i="1" s="1"/>
  <c r="R170" i="1"/>
  <c r="T170" i="1" s="1"/>
  <c r="U170" i="1" s="1"/>
  <c r="V170" i="1" s="1"/>
  <c r="R57" i="1"/>
  <c r="T57" i="1" s="1"/>
  <c r="U57" i="1" s="1"/>
  <c r="V57" i="1" s="1"/>
  <c r="R195" i="1"/>
  <c r="T195" i="1" s="1"/>
  <c r="U195" i="1" s="1"/>
  <c r="R214" i="1"/>
  <c r="T214" i="1" s="1"/>
  <c r="U214" i="1" s="1"/>
  <c r="V214" i="1" s="1"/>
  <c r="R288" i="1"/>
  <c r="T288" i="1" s="1"/>
  <c r="U288" i="1" s="1"/>
  <c r="R287" i="1"/>
  <c r="T287" i="1" s="1"/>
  <c r="U287" i="1" s="1"/>
  <c r="R16" i="1"/>
  <c r="T16" i="1" s="1"/>
  <c r="U16" i="1" s="1"/>
  <c r="R175" i="1"/>
  <c r="T175" i="1" s="1"/>
  <c r="U175" i="1" s="1"/>
  <c r="R215" i="1"/>
  <c r="T215" i="1" s="1"/>
  <c r="U215" i="1" s="1"/>
  <c r="R118" i="1"/>
  <c r="T118" i="1" s="1"/>
  <c r="U118" i="1" s="1"/>
  <c r="V118" i="1" s="1"/>
  <c r="R26" i="1"/>
  <c r="T26" i="1" s="1"/>
  <c r="U26" i="1" s="1"/>
  <c r="V26" i="1" s="1"/>
  <c r="R41" i="1"/>
  <c r="T41" i="1" s="1"/>
  <c r="U41" i="1" s="1"/>
  <c r="R159" i="1"/>
  <c r="T159" i="1" s="1"/>
  <c r="U159" i="1" s="1"/>
  <c r="R293" i="1"/>
  <c r="T293" i="1" s="1"/>
  <c r="U293" i="1" s="1"/>
  <c r="V293" i="1" s="1"/>
  <c r="R144" i="1"/>
  <c r="T144" i="1" s="1"/>
  <c r="U144" i="1" s="1"/>
  <c r="V144" i="1" s="1"/>
  <c r="R75" i="1"/>
  <c r="T75" i="1" s="1"/>
  <c r="U75" i="1" s="1"/>
  <c r="R167" i="1"/>
  <c r="T167" i="1" s="1"/>
  <c r="U167" i="1" s="1"/>
  <c r="R140" i="1"/>
  <c r="T140" i="1" s="1"/>
  <c r="U140" i="1" s="1"/>
  <c r="V140" i="1" s="1"/>
  <c r="R265" i="1"/>
  <c r="T265" i="1" s="1"/>
  <c r="U265" i="1" s="1"/>
  <c r="V265" i="1" s="1"/>
  <c r="R4" i="1"/>
  <c r="T4" i="1" s="1"/>
  <c r="U4" i="1" s="1"/>
  <c r="V4" i="1" s="1"/>
  <c r="R121" i="1"/>
  <c r="T121" i="1" s="1"/>
  <c r="U121" i="1" s="1"/>
  <c r="V121" i="1" s="1"/>
  <c r="R254" i="1"/>
  <c r="T254" i="1" s="1"/>
  <c r="U254" i="1" s="1"/>
  <c r="V254" i="1" s="1"/>
  <c r="R259" i="1"/>
  <c r="T259" i="1" s="1"/>
  <c r="U259" i="1" s="1"/>
  <c r="V259" i="1" s="1"/>
  <c r="R138" i="1"/>
  <c r="T138" i="1" s="1"/>
  <c r="U138" i="1" s="1"/>
  <c r="V138" i="1" s="1"/>
  <c r="R191" i="1"/>
  <c r="T191" i="1" s="1"/>
  <c r="U191" i="1" s="1"/>
  <c r="V191" i="1" s="1"/>
  <c r="R253" i="1"/>
  <c r="T253" i="1" s="1"/>
  <c r="U253" i="1" s="1"/>
  <c r="R141" i="1"/>
  <c r="T141" i="1" s="1"/>
  <c r="U141" i="1" s="1"/>
  <c r="V141" i="1" s="1"/>
  <c r="R155" i="1"/>
  <c r="T155" i="1" s="1"/>
  <c r="U155" i="1" s="1"/>
  <c r="R67" i="1"/>
  <c r="T67" i="1" s="1"/>
  <c r="U67" i="1" s="1"/>
  <c r="R148" i="1"/>
  <c r="T148" i="1" s="1"/>
  <c r="U148" i="1" s="1"/>
  <c r="R226" i="1"/>
  <c r="T226" i="1" s="1"/>
  <c r="U226" i="1" s="1"/>
  <c r="R174" i="1"/>
  <c r="T174" i="1" s="1"/>
  <c r="U174" i="1" s="1"/>
  <c r="V174" i="1" s="1"/>
  <c r="R37" i="1"/>
  <c r="T37" i="1" s="1"/>
  <c r="U37" i="1" s="1"/>
  <c r="R76" i="1"/>
  <c r="T76" i="1" s="1"/>
  <c r="U76" i="1" s="1"/>
  <c r="V76" i="1" s="1"/>
  <c r="R150" i="1"/>
  <c r="T150" i="1" s="1"/>
  <c r="U150" i="1" s="1"/>
  <c r="R63" i="1"/>
  <c r="T63" i="1" s="1"/>
  <c r="U63" i="1" s="1"/>
  <c r="V63" i="1" s="1"/>
  <c r="R133" i="1"/>
  <c r="T133" i="1" s="1"/>
  <c r="U133" i="1" s="1"/>
  <c r="R262" i="1"/>
  <c r="T262" i="1" s="1"/>
  <c r="U262" i="1" s="1"/>
  <c r="R197" i="1"/>
  <c r="T197" i="1" s="1"/>
  <c r="U197" i="1" s="1"/>
  <c r="R134" i="1"/>
  <c r="T134" i="1" s="1"/>
  <c r="U134" i="1" s="1"/>
  <c r="V134" i="1" s="1"/>
  <c r="R124" i="1"/>
  <c r="T124" i="1" s="1"/>
  <c r="U124" i="1" s="1"/>
  <c r="V124" i="1" s="1"/>
  <c r="R231" i="1"/>
  <c r="T231" i="1" s="1"/>
  <c r="U231" i="1" s="1"/>
  <c r="R245" i="1"/>
  <c r="T245" i="1" s="1"/>
  <c r="U245" i="1" s="1"/>
  <c r="R7" i="1"/>
  <c r="T7" i="1" s="1"/>
  <c r="U7" i="1" s="1"/>
  <c r="V7" i="1" s="1"/>
  <c r="R9" i="1"/>
  <c r="T9" i="1" s="1"/>
  <c r="U9" i="1" s="1"/>
  <c r="R221" i="1"/>
  <c r="T221" i="1" s="1"/>
  <c r="U221" i="1" s="1"/>
  <c r="V221" i="1" s="1"/>
  <c r="R243" i="1"/>
  <c r="T243" i="1" s="1"/>
  <c r="U243" i="1" s="1"/>
  <c r="R38" i="1"/>
  <c r="T38" i="1" s="1"/>
  <c r="U38" i="1" s="1"/>
  <c r="R210" i="1"/>
  <c r="T210" i="1" s="1"/>
  <c r="U210" i="1" s="1"/>
  <c r="V210" i="1" s="1"/>
  <c r="R33" i="1"/>
  <c r="T33" i="1" s="1"/>
  <c r="U33" i="1" s="1"/>
  <c r="V33" i="1" s="1"/>
  <c r="R142" i="1"/>
  <c r="T142" i="1" s="1"/>
  <c r="U142" i="1" s="1"/>
  <c r="R208" i="1"/>
  <c r="T208" i="1" s="1"/>
  <c r="U208" i="1" s="1"/>
  <c r="R286" i="1"/>
  <c r="T286" i="1" s="1"/>
  <c r="U286" i="1" s="1"/>
  <c r="R230" i="1"/>
  <c r="T230" i="1" s="1"/>
  <c r="U230" i="1" s="1"/>
  <c r="R194" i="1"/>
  <c r="T194" i="1" s="1"/>
  <c r="U194" i="1" s="1"/>
  <c r="V194" i="1" s="1"/>
  <c r="R62" i="1"/>
  <c r="T62" i="1" s="1"/>
  <c r="U62" i="1" s="1"/>
  <c r="V62" i="1" s="1"/>
  <c r="R25" i="1"/>
  <c r="T25" i="1" s="1"/>
  <c r="U25" i="1" s="1"/>
  <c r="V25" i="1" s="1"/>
  <c r="R100" i="1"/>
  <c r="T100" i="1" s="1"/>
  <c r="U100" i="1" s="1"/>
  <c r="V100" i="1" s="1"/>
  <c r="R223" i="1"/>
  <c r="T223" i="1" s="1"/>
  <c r="U223" i="1" s="1"/>
  <c r="V223" i="1" s="1"/>
  <c r="R289" i="1"/>
  <c r="T289" i="1" s="1"/>
  <c r="U289" i="1" s="1"/>
  <c r="R58" i="1"/>
  <c r="T58" i="1" s="1"/>
  <c r="U58" i="1" s="1"/>
  <c r="V58" i="1" s="1"/>
  <c r="R187" i="1"/>
  <c r="T187" i="1" s="1"/>
  <c r="U187" i="1" s="1"/>
  <c r="V187" i="1" s="1"/>
  <c r="R110" i="1"/>
  <c r="T110" i="1" s="1"/>
  <c r="U110" i="1" s="1"/>
  <c r="R50" i="1"/>
  <c r="T50" i="1" s="1"/>
  <c r="U50" i="1" s="1"/>
  <c r="R119" i="1"/>
  <c r="T119" i="1" s="1"/>
  <c r="U119" i="1" s="1"/>
  <c r="R42" i="1"/>
  <c r="T42" i="1" s="1"/>
  <c r="U42" i="1" s="1"/>
  <c r="R189" i="1"/>
  <c r="T189" i="1" s="1"/>
  <c r="U189" i="1" s="1"/>
  <c r="R280" i="1"/>
  <c r="T280" i="1" s="1"/>
  <c r="U280" i="1" s="1"/>
  <c r="V280" i="1" s="1"/>
  <c r="R225" i="1"/>
  <c r="T225" i="1" s="1"/>
  <c r="U225" i="1" s="1"/>
  <c r="V225" i="1" s="1"/>
  <c r="R257" i="1"/>
  <c r="T257" i="1" s="1"/>
  <c r="U257" i="1" s="1"/>
  <c r="R219" i="1"/>
  <c r="T219" i="1" s="1"/>
  <c r="U219" i="1" s="1"/>
  <c r="R186" i="1"/>
  <c r="T186" i="1" s="1"/>
  <c r="U186" i="1" s="1"/>
  <c r="V186" i="1" s="1"/>
  <c r="R14" i="1"/>
  <c r="T14" i="1" s="1"/>
  <c r="U14" i="1" s="1"/>
  <c r="V14" i="1" s="1"/>
  <c r="R229" i="1"/>
  <c r="T229" i="1" s="1"/>
  <c r="U229" i="1" s="1"/>
  <c r="V229" i="1" s="1"/>
  <c r="R85" i="1"/>
  <c r="T85" i="1" s="1"/>
  <c r="U85" i="1" s="1"/>
  <c r="V85" i="1" s="1"/>
  <c r="R260" i="1"/>
  <c r="T260" i="1" s="1"/>
  <c r="U260" i="1" s="1"/>
  <c r="V260" i="1" s="1"/>
  <c r="R68" i="1"/>
  <c r="T68" i="1" s="1"/>
  <c r="U68" i="1" s="1"/>
  <c r="V68" i="1" s="1"/>
  <c r="R143" i="1"/>
  <c r="T143" i="1" s="1"/>
  <c r="U143" i="1" s="1"/>
  <c r="V143" i="1" s="1"/>
  <c r="R88" i="1"/>
  <c r="T88" i="1" s="1"/>
  <c r="U88" i="1" s="1"/>
  <c r="R117" i="1"/>
  <c r="T117" i="1" s="1"/>
  <c r="U117" i="1" s="1"/>
  <c r="R60" i="1"/>
  <c r="T60" i="1" s="1"/>
  <c r="U60" i="1" s="1"/>
  <c r="V60" i="1" s="1"/>
  <c r="R32" i="1"/>
  <c r="T32" i="1" s="1"/>
  <c r="U32" i="1" s="1"/>
  <c r="V32" i="1" s="1"/>
  <c r="R168" i="1"/>
  <c r="T168" i="1" s="1"/>
  <c r="U168" i="1" s="1"/>
  <c r="V168" i="1" s="1"/>
  <c r="R21" i="1"/>
  <c r="T21" i="1" s="1"/>
  <c r="U21" i="1" s="1"/>
  <c r="V21" i="1" s="1"/>
  <c r="R276" i="1"/>
  <c r="T276" i="1" s="1"/>
  <c r="U276" i="1" s="1"/>
  <c r="V276" i="1" s="1"/>
  <c r="R270" i="1"/>
  <c r="T270" i="1" s="1"/>
  <c r="U270" i="1" s="1"/>
  <c r="V270" i="1" s="1"/>
  <c r="R5" i="1"/>
  <c r="T5" i="1" s="1"/>
  <c r="U5" i="1" s="1"/>
  <c r="V5" i="1" s="1"/>
  <c r="R53" i="1"/>
  <c r="T53" i="1" s="1"/>
  <c r="U53" i="1" s="1"/>
  <c r="R46" i="1"/>
  <c r="T46" i="1" s="1"/>
  <c r="U46" i="1" s="1"/>
  <c r="V46" i="1" s="1"/>
  <c r="R269" i="1"/>
  <c r="T269" i="1" s="1"/>
  <c r="U269" i="1" s="1"/>
  <c r="R278" i="1"/>
  <c r="T278" i="1" s="1"/>
  <c r="U278" i="1" s="1"/>
  <c r="R56" i="1"/>
  <c r="T56" i="1" s="1"/>
  <c r="U56" i="1" s="1"/>
  <c r="V56" i="1" s="1"/>
  <c r="R218" i="1"/>
  <c r="T218" i="1" s="1"/>
  <c r="U218" i="1" s="1"/>
  <c r="R157" i="1"/>
  <c r="T157" i="1" s="1"/>
  <c r="U157" i="1" s="1"/>
  <c r="V157" i="1" s="1"/>
  <c r="R109" i="1"/>
  <c r="T109" i="1" s="1"/>
  <c r="U109" i="1" s="1"/>
  <c r="V109" i="1" s="1"/>
  <c r="R161" i="1"/>
  <c r="T161" i="1" s="1"/>
  <c r="U161" i="1" s="1"/>
  <c r="V161" i="1" s="1"/>
  <c r="R98" i="1"/>
  <c r="T98" i="1" s="1"/>
  <c r="U98" i="1" s="1"/>
  <c r="R31" i="1"/>
  <c r="T31" i="1" s="1"/>
  <c r="U31" i="1" s="1"/>
  <c r="V31" i="1" s="1"/>
  <c r="R137" i="1"/>
  <c r="T137" i="1" s="1"/>
  <c r="U137" i="1" s="1"/>
  <c r="V137" i="1" s="1"/>
  <c r="R203" i="1"/>
  <c r="T203" i="1" s="1"/>
  <c r="U203" i="1" s="1"/>
  <c r="V203" i="1" s="1"/>
  <c r="R185" i="1"/>
  <c r="T185" i="1" s="1"/>
  <c r="U185" i="1" s="1"/>
  <c r="V185" i="1" s="1"/>
  <c r="R171" i="1"/>
  <c r="T171" i="1" s="1"/>
  <c r="U171" i="1" s="1"/>
  <c r="V171" i="1" s="1"/>
  <c r="R224" i="1"/>
  <c r="T224" i="1" s="1"/>
  <c r="U224" i="1" s="1"/>
  <c r="R252" i="1"/>
  <c r="T252" i="1" s="1"/>
  <c r="U252" i="1" s="1"/>
  <c r="R239" i="1"/>
  <c r="T239" i="1" s="1"/>
  <c r="U239" i="1" s="1"/>
  <c r="R83" i="1"/>
  <c r="T83" i="1" s="1"/>
  <c r="U83" i="1" s="1"/>
  <c r="V83" i="1" s="1"/>
  <c r="R122" i="1"/>
  <c r="T122" i="1" s="1"/>
  <c r="U122" i="1" s="1"/>
  <c r="R275" i="1"/>
  <c r="T275" i="1" s="1"/>
  <c r="U275" i="1" s="1"/>
  <c r="R18" i="1"/>
  <c r="T18" i="1" s="1"/>
  <c r="U18" i="1" s="1"/>
  <c r="V18" i="1" s="1"/>
  <c r="R156" i="1"/>
  <c r="T156" i="1" s="1"/>
  <c r="U156" i="1" s="1"/>
  <c r="V156" i="1" s="1"/>
  <c r="R69" i="1"/>
  <c r="T69" i="1" s="1"/>
  <c r="U69" i="1" s="1"/>
  <c r="R205" i="1"/>
  <c r="T205" i="1" s="1"/>
  <c r="U205" i="1" s="1"/>
  <c r="V205" i="1" s="1"/>
  <c r="R290" i="1"/>
  <c r="T290" i="1" s="1"/>
  <c r="U290" i="1" s="1"/>
  <c r="V290" i="1" s="1"/>
  <c r="R92" i="1"/>
  <c r="T92" i="1" s="1"/>
  <c r="U92" i="1" s="1"/>
  <c r="R248" i="1"/>
  <c r="T248" i="1" s="1"/>
  <c r="U248" i="1" s="1"/>
  <c r="V248" i="1" s="1"/>
  <c r="R52" i="1"/>
  <c r="T52" i="1" s="1"/>
  <c r="U52" i="1" s="1"/>
  <c r="V52" i="1" s="1"/>
  <c r="R180" i="1"/>
  <c r="T180" i="1" s="1"/>
  <c r="U180" i="1" s="1"/>
  <c r="R72" i="1"/>
  <c r="T72" i="1" s="1"/>
  <c r="U72" i="1" s="1"/>
  <c r="V72" i="1" s="1"/>
  <c r="R251" i="1"/>
  <c r="T251" i="1" s="1"/>
  <c r="U251" i="1" s="1"/>
  <c r="R164" i="1"/>
  <c r="T164" i="1" s="1"/>
  <c r="U164" i="1" s="1"/>
  <c r="V164" i="1" s="1"/>
  <c r="R267" i="1"/>
  <c r="T267" i="1" s="1"/>
  <c r="U267" i="1" s="1"/>
  <c r="V267" i="1" s="1"/>
  <c r="R86" i="1"/>
  <c r="T86" i="1" s="1"/>
  <c r="U86" i="1" s="1"/>
  <c r="R151" i="1"/>
  <c r="T151" i="1" s="1"/>
  <c r="U151" i="1" s="1"/>
  <c r="V151" i="1" s="1"/>
  <c r="R246" i="1"/>
  <c r="T246" i="1" s="1"/>
  <c r="U246" i="1" s="1"/>
  <c r="R115" i="1"/>
  <c r="T115" i="1" s="1"/>
  <c r="U115" i="1" s="1"/>
  <c r="V115" i="1" s="1"/>
  <c r="R3" i="1"/>
  <c r="T3" i="1" s="1"/>
  <c r="U3" i="1" s="1"/>
  <c r="R285" i="1"/>
  <c r="T285" i="1" s="1"/>
  <c r="U285" i="1" s="1"/>
  <c r="R34" i="1"/>
  <c r="T34" i="1" s="1"/>
  <c r="U34" i="1" s="1"/>
  <c r="R283" i="1"/>
  <c r="T283" i="1" s="1"/>
  <c r="U283" i="1" s="1"/>
  <c r="V283" i="1" s="1"/>
  <c r="R102" i="1"/>
  <c r="T102" i="1" s="1"/>
  <c r="U102" i="1" s="1"/>
  <c r="V102" i="1" s="1"/>
  <c r="R200" i="1"/>
  <c r="T200" i="1" s="1"/>
  <c r="U200" i="1" s="1"/>
  <c r="V200" i="1" s="1"/>
  <c r="R196" i="1"/>
  <c r="T196" i="1" s="1"/>
  <c r="U196" i="1" s="1"/>
  <c r="V196" i="1" s="1"/>
  <c r="R43" i="1"/>
  <c r="T43" i="1" s="1"/>
  <c r="U43" i="1" s="1"/>
  <c r="R261" i="1"/>
  <c r="T261" i="1" s="1"/>
  <c r="U261" i="1" s="1"/>
  <c r="R249" i="1"/>
  <c r="T249" i="1" s="1"/>
  <c r="U249" i="1" s="1"/>
  <c r="V249" i="1" s="1"/>
  <c r="R201" i="1"/>
  <c r="T201" i="1" s="1"/>
  <c r="U201" i="1" s="1"/>
  <c r="R107" i="1"/>
  <c r="T107" i="1" s="1"/>
  <c r="U107" i="1" s="1"/>
  <c r="V107" i="1" s="1"/>
  <c r="R182" i="1"/>
  <c r="T182" i="1" s="1"/>
  <c r="U182" i="1" s="1"/>
  <c r="V182" i="1" s="1"/>
  <c r="R17" i="1"/>
  <c r="T17" i="1" s="1"/>
  <c r="U17" i="1" s="1"/>
  <c r="R89" i="1"/>
  <c r="T89" i="1" s="1"/>
  <c r="U89" i="1" s="1"/>
  <c r="V89" i="1" s="1"/>
  <c r="R273" i="1"/>
  <c r="T273" i="1" s="1"/>
  <c r="U273" i="1" s="1"/>
  <c r="V273" i="1" s="1"/>
  <c r="R209" i="1"/>
  <c r="T209" i="1" s="1"/>
  <c r="U209" i="1" s="1"/>
  <c r="V209" i="1" s="1"/>
  <c r="R79" i="1"/>
  <c r="T79" i="1" s="1"/>
  <c r="U79" i="1" s="1"/>
  <c r="V79" i="1" s="1"/>
  <c r="R113" i="1"/>
  <c r="T113" i="1" s="1"/>
  <c r="U113" i="1" s="1"/>
  <c r="V113" i="1" s="1"/>
  <c r="R111" i="1"/>
  <c r="T111" i="1" s="1"/>
  <c r="U111" i="1" s="1"/>
  <c r="V111" i="1" s="1"/>
  <c r="R132" i="1"/>
  <c r="T132" i="1" s="1"/>
  <c r="U132" i="1" s="1"/>
  <c r="V132" i="1" s="1"/>
  <c r="R184" i="1"/>
  <c r="T184" i="1" s="1"/>
  <c r="U184" i="1" s="1"/>
  <c r="R116" i="1"/>
  <c r="T116" i="1" s="1"/>
  <c r="U116" i="1" s="1"/>
  <c r="V116" i="1" s="1"/>
  <c r="R131" i="1"/>
  <c r="T131" i="1" s="1"/>
  <c r="U131" i="1" s="1"/>
  <c r="R90" i="1"/>
  <c r="T90" i="1" s="1"/>
  <c r="U90" i="1" s="1"/>
  <c r="V90" i="1" s="1"/>
  <c r="R190" i="1"/>
  <c r="T190" i="1" s="1"/>
  <c r="U190" i="1" s="1"/>
  <c r="V190" i="1" s="1"/>
  <c r="R188" i="1"/>
  <c r="T188" i="1" s="1"/>
  <c r="U188" i="1" s="1"/>
  <c r="V188" i="1" s="1"/>
  <c r="D13" i="2" s="1"/>
  <c r="R222" i="1"/>
  <c r="T222" i="1" s="1"/>
  <c r="U222" i="1" s="1"/>
  <c r="V222" i="1" s="1"/>
  <c r="R73" i="1"/>
  <c r="T73" i="1" s="1"/>
  <c r="U73" i="1" s="1"/>
  <c r="V73" i="1" s="1"/>
  <c r="R91" i="1"/>
  <c r="T91" i="1" s="1"/>
  <c r="U91" i="1" s="1"/>
  <c r="V91" i="1" s="1"/>
  <c r="R236" i="1"/>
  <c r="T236" i="1" s="1"/>
  <c r="U236" i="1" s="1"/>
  <c r="V236" i="1" s="1"/>
  <c r="R35" i="1"/>
  <c r="T35" i="1" s="1"/>
  <c r="U35" i="1" s="1"/>
  <c r="R154" i="1"/>
  <c r="T154" i="1" s="1"/>
  <c r="U154" i="1" s="1"/>
  <c r="R216" i="1"/>
  <c r="T216" i="1" s="1"/>
  <c r="U216" i="1" s="1"/>
  <c r="R61" i="1"/>
  <c r="T61" i="1" s="1"/>
  <c r="U61" i="1" s="1"/>
  <c r="D11" i="2" l="1"/>
  <c r="D12" i="2"/>
  <c r="F12" i="2" s="1"/>
  <c r="D14" i="2"/>
  <c r="D7" i="2"/>
  <c r="D6" i="2"/>
  <c r="D5" i="2"/>
  <c r="F13" i="2" s="1"/>
  <c r="D3" i="2"/>
  <c r="F11" i="2" l="1"/>
  <c r="F14" i="2"/>
  <c r="D8" i="2"/>
</calcChain>
</file>

<file path=xl/sharedStrings.xml><?xml version="1.0" encoding="utf-8"?>
<sst xmlns="http://schemas.openxmlformats.org/spreadsheetml/2006/main" count="5837" uniqueCount="2031">
  <si>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</si>
  <si>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</si>
  <si>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</si>
  <si>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</si>
  <si>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</si>
  <si>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</si>
  <si>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</si>
  <si>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</si>
  <si>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</si>
  <si>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</si>
  <si>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</si>
  <si>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</si>
  <si>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</si>
  <si>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</si>
  <si>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</si>
  <si>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</si>
  <si>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</si>
  <si>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</si>
  <si>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</si>
  <si>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</si>
  <si>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</si>
  <si>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</si>
  <si>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</si>
  <si>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</si>
  <si>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</si>
  <si>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</si>
  <si>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</si>
  <si>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</si>
  <si>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</si>
  <si>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</si>
  <si>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</si>
  <si>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</si>
  <si>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Evan Kline</t>
  </si>
  <si>
    <t>KlinesDontQuit</t>
  </si>
  <si>
    <t>Richard de Chevigny</t>
  </si>
  <si>
    <t>WpgRichard</t>
  </si>
  <si>
    <t>Adam Clous</t>
  </si>
  <si>
    <t>NonDadBodDad</t>
  </si>
  <si>
    <t>Jeff Van Dam</t>
  </si>
  <si>
    <t>JVD</t>
  </si>
  <si>
    <t>Chris Lear</t>
  </si>
  <si>
    <t>LearJet627</t>
  </si>
  <si>
    <t>Patrick Welsh</t>
  </si>
  <si>
    <t>Matthew Davidson</t>
  </si>
  <si>
    <t>Mdavidson716</t>
  </si>
  <si>
    <t>Dong Kim</t>
  </si>
  <si>
    <t>Dmkdaddykong</t>
  </si>
  <si>
    <t>Phil Dougherty</t>
  </si>
  <si>
    <t>PhilTotesHector</t>
  </si>
  <si>
    <t>James Downey</t>
  </si>
  <si>
    <t>Minkey77</t>
  </si>
  <si>
    <t>Mike Demarest</t>
  </si>
  <si>
    <t>mdem13</t>
  </si>
  <si>
    <t>Michael Caffarello</t>
  </si>
  <si>
    <t>MCaff</t>
  </si>
  <si>
    <t>Joe Anthony</t>
  </si>
  <si>
    <t>ThunderPony</t>
  </si>
  <si>
    <t>Paul Brundage</t>
  </si>
  <si>
    <t>PaulieGuts747</t>
  </si>
  <si>
    <t>Tell Haakon Pickarts</t>
  </si>
  <si>
    <t>tPick32</t>
  </si>
  <si>
    <t>Eric Gebhardt</t>
  </si>
  <si>
    <t>KindaOkAtThis</t>
  </si>
  <si>
    <t>Jesper Dinesen</t>
  </si>
  <si>
    <t>dinogetsfit</t>
  </si>
  <si>
    <t>Geoff Charkow</t>
  </si>
  <si>
    <t>PistonPowerSpnr</t>
  </si>
  <si>
    <t>Collin Smith</t>
  </si>
  <si>
    <t>TherapistDad</t>
  </si>
  <si>
    <t>Joseph Shields</t>
  </si>
  <si>
    <t>SonOfJorEl</t>
  </si>
  <si>
    <t>Michael Ogletree</t>
  </si>
  <si>
    <t>TheRavenFlies</t>
  </si>
  <si>
    <t>Roger Gill</t>
  </si>
  <si>
    <t>RunningRog</t>
  </si>
  <si>
    <t>James Stevenson</t>
  </si>
  <si>
    <t>RamJam3000</t>
  </si>
  <si>
    <t>Jason M Tibbetts</t>
  </si>
  <si>
    <t>JMTibbs</t>
  </si>
  <si>
    <t>Jordan Wolfs</t>
  </si>
  <si>
    <t>Fat_to_fitish</t>
  </si>
  <si>
    <t>Michael Carreiro</t>
  </si>
  <si>
    <t>CaptHeadsUp</t>
  </si>
  <si>
    <t>Mathew Ray Nolan</t>
  </si>
  <si>
    <t>Cycletherapist8</t>
  </si>
  <si>
    <t>Rey Rodriguez</t>
  </si>
  <si>
    <t>DrRodriguez</t>
  </si>
  <si>
    <t>James Carruthers</t>
  </si>
  <si>
    <t>JimboTR0N</t>
  </si>
  <si>
    <t>Whit France-Kelly</t>
  </si>
  <si>
    <t>Smooth_rider41</t>
  </si>
  <si>
    <t>Mark Hirsch</t>
  </si>
  <si>
    <t>MarathonerMark</t>
  </si>
  <si>
    <t>Joseph Smiesko II</t>
  </si>
  <si>
    <t>Tanker_</t>
  </si>
  <si>
    <t>Rich Garces</t>
  </si>
  <si>
    <t>Demed70</t>
  </si>
  <si>
    <t>Josh Rabinowitz</t>
  </si>
  <si>
    <t>ClipInAndClimb</t>
  </si>
  <si>
    <t>Richard Williams</t>
  </si>
  <si>
    <t>RichinToronto</t>
  </si>
  <si>
    <t>Robert Heyrich</t>
  </si>
  <si>
    <t>BroccoliRaboom</t>
  </si>
  <si>
    <t>David Vejcik</t>
  </si>
  <si>
    <t>daveeg</t>
  </si>
  <si>
    <t>Zachary Bearden</t>
  </si>
  <si>
    <t>ZackMorris1988</t>
  </si>
  <si>
    <t>Nate Stephens</t>
  </si>
  <si>
    <t>NateDog90</t>
  </si>
  <si>
    <t>Graham Tickell</t>
  </si>
  <si>
    <t>Aussiecan</t>
  </si>
  <si>
    <t>Adin Miller</t>
  </si>
  <si>
    <t>DCBaseball</t>
  </si>
  <si>
    <t>Andrew Searfoss</t>
  </si>
  <si>
    <t>drewsoneabike</t>
  </si>
  <si>
    <t>Leon Jonahson</t>
  </si>
  <si>
    <t>JudgeSchrute</t>
  </si>
  <si>
    <t>Steven Hatfield Withrow</t>
  </si>
  <si>
    <t>TattedDadBod</t>
  </si>
  <si>
    <t>Gavin Mynhardt</t>
  </si>
  <si>
    <t>Alright_Alright</t>
  </si>
  <si>
    <t>Tom Everard</t>
  </si>
  <si>
    <t>ATXSparty</t>
  </si>
  <si>
    <t>John Lewis</t>
  </si>
  <si>
    <t>Omgtaintpain</t>
  </si>
  <si>
    <t>Ryan solimeo</t>
  </si>
  <si>
    <t>Ryansolimeo</t>
  </si>
  <si>
    <t>Kyle Capps</t>
  </si>
  <si>
    <t>KCapps13</t>
  </si>
  <si>
    <t>Matt Kohlbek</t>
  </si>
  <si>
    <t>Wheelin4whisky</t>
  </si>
  <si>
    <t>Aatif Jaleel</t>
  </si>
  <si>
    <t>Aatif911</t>
  </si>
  <si>
    <t>Brian Verlaan</t>
  </si>
  <si>
    <t>CoachVerlaan</t>
  </si>
  <si>
    <t>Jordan Rick</t>
  </si>
  <si>
    <t>gRUNdleOfSteel</t>
  </si>
  <si>
    <t>Steve Tobio</t>
  </si>
  <si>
    <t>King_Hippo</t>
  </si>
  <si>
    <t>Christopher Silva</t>
  </si>
  <si>
    <t>GoBrazilGo</t>
  </si>
  <si>
    <t>Karl Mac</t>
  </si>
  <si>
    <t>BustingAMcNut</t>
  </si>
  <si>
    <t>Nate Rosen</t>
  </si>
  <si>
    <t>BassTrombonist</t>
  </si>
  <si>
    <t>Connor Lewis</t>
  </si>
  <si>
    <t>CDubLewis</t>
  </si>
  <si>
    <t>Daz Kite</t>
  </si>
  <si>
    <t>Daz_Wildheart</t>
  </si>
  <si>
    <t>Craig Ortega</t>
  </si>
  <si>
    <t>dadjokes13</t>
  </si>
  <si>
    <t>Justin Alford</t>
  </si>
  <si>
    <t>NotEnoughTime</t>
  </si>
  <si>
    <t>Mitch Hurn</t>
  </si>
  <si>
    <t>MHurn</t>
  </si>
  <si>
    <t>Barry Wheeler</t>
  </si>
  <si>
    <t>Psyclesocial</t>
  </si>
  <si>
    <t>Garrett Graff</t>
  </si>
  <si>
    <t>LLkoolG</t>
  </si>
  <si>
    <t>Alexander Jon</t>
  </si>
  <si>
    <t>Dr_Butts</t>
  </si>
  <si>
    <t>Matthew Pooser</t>
  </si>
  <si>
    <t>2manybrews</t>
  </si>
  <si>
    <t>Nathan Budke</t>
  </si>
  <si>
    <t>nateb89</t>
  </si>
  <si>
    <t>Dan Lawton</t>
  </si>
  <si>
    <t>dannydreamboat</t>
  </si>
  <si>
    <t>Chris Dries</t>
  </si>
  <si>
    <t>speakimp</t>
  </si>
  <si>
    <t>Mark hammerquist</t>
  </si>
  <si>
    <t>BanditsMyHero</t>
  </si>
  <si>
    <t>Jon Horton</t>
  </si>
  <si>
    <t>Jon_Horton</t>
  </si>
  <si>
    <t>Jason Koenig</t>
  </si>
  <si>
    <t>mearsbend</t>
  </si>
  <si>
    <t>Trevor Nelson</t>
  </si>
  <si>
    <t>Neltrev</t>
  </si>
  <si>
    <t>Andrew Brennan</t>
  </si>
  <si>
    <t>Poetsmiddel</t>
  </si>
  <si>
    <t>Erich Dewease</t>
  </si>
  <si>
    <t>WeezySpinz</t>
  </si>
  <si>
    <t>Brian Evans</t>
  </si>
  <si>
    <t>BEvansGoCougs</t>
  </si>
  <si>
    <t>Robert Wonser</t>
  </si>
  <si>
    <t>CheerfulRobot</t>
  </si>
  <si>
    <t>Andrew Betlyon</t>
  </si>
  <si>
    <t>Get_it_Betty</t>
  </si>
  <si>
    <t>Damian Thomas</t>
  </si>
  <si>
    <t>damthom</t>
  </si>
  <si>
    <t>Brian Giggey</t>
  </si>
  <si>
    <t>Keith Gardner</t>
  </si>
  <si>
    <t>BeardedKeith</t>
  </si>
  <si>
    <t>Kale Bushmeyer</t>
  </si>
  <si>
    <t>614_irondad</t>
  </si>
  <si>
    <t>Kyle Barber</t>
  </si>
  <si>
    <t>Kyledbarber</t>
  </si>
  <si>
    <t>Paul Fuery</t>
  </si>
  <si>
    <t>RidingWithFuery</t>
  </si>
  <si>
    <t>Jamie Frankel</t>
  </si>
  <si>
    <t>RideFrankelRide</t>
  </si>
  <si>
    <t>Bryan Symons</t>
  </si>
  <si>
    <t>SyGuy720</t>
  </si>
  <si>
    <t>George Conway</t>
  </si>
  <si>
    <t>Beercycles</t>
  </si>
  <si>
    <t>Jordan Schuster</t>
  </si>
  <si>
    <t>JPacCrew</t>
  </si>
  <si>
    <t>Steve Konisky</t>
  </si>
  <si>
    <t>PhatOldGuy</t>
  </si>
  <si>
    <t>Tim Hardman</t>
  </si>
  <si>
    <t>13atman</t>
  </si>
  <si>
    <t>Tony Lottis</t>
  </si>
  <si>
    <t>DawgFather22</t>
  </si>
  <si>
    <t>Drew Galligan</t>
  </si>
  <si>
    <t>gatorbolt17</t>
  </si>
  <si>
    <t>Chris Nudd</t>
  </si>
  <si>
    <t>NudderButter</t>
  </si>
  <si>
    <t>Chris Puglisi</t>
  </si>
  <si>
    <t>chrispugs</t>
  </si>
  <si>
    <t>Rob Sessions</t>
  </si>
  <si>
    <t>TurntTeacher</t>
  </si>
  <si>
    <t>Marcus Hosford</t>
  </si>
  <si>
    <t>Dome_inator</t>
  </si>
  <si>
    <t>Richard Jenkinson</t>
  </si>
  <si>
    <t>Doc_RJ</t>
  </si>
  <si>
    <t>Brandon Jones</t>
  </si>
  <si>
    <t>Livinglifelucky</t>
  </si>
  <si>
    <t>Scott Przymis</t>
  </si>
  <si>
    <t>ChefScott</t>
  </si>
  <si>
    <t>David Sukinik</t>
  </si>
  <si>
    <t>david_i_am</t>
  </si>
  <si>
    <t>Joshua Blacklet</t>
  </si>
  <si>
    <t>Exmalibu</t>
  </si>
  <si>
    <t>Kyle McCarthy</t>
  </si>
  <si>
    <t>Kyle_Crocodile</t>
  </si>
  <si>
    <t>Justin Grubb</t>
  </si>
  <si>
    <t>JGrubb82</t>
  </si>
  <si>
    <t>None - Deleted it</t>
  </si>
  <si>
    <t>Hanzzolo</t>
  </si>
  <si>
    <t>Michael Monteleone</t>
  </si>
  <si>
    <t>Monteleone77</t>
  </si>
  <si>
    <t>Chris Wainer</t>
  </si>
  <si>
    <t>SpaceMonkey1</t>
  </si>
  <si>
    <t>Wes Newman</t>
  </si>
  <si>
    <t>GirlDad2686</t>
  </si>
  <si>
    <t>Scott Blaisel</t>
  </si>
  <si>
    <t>ScottSpins79</t>
  </si>
  <si>
    <t>Michael Phair</t>
  </si>
  <si>
    <t>MikeRideVT</t>
  </si>
  <si>
    <t>Bobby Flotkoetter</t>
  </si>
  <si>
    <t>MTBikerBob</t>
  </si>
  <si>
    <t>Alex Zequeira</t>
  </si>
  <si>
    <t>Ridin4FamRRRMe</t>
  </si>
  <si>
    <t>Eric Lynn</t>
  </si>
  <si>
    <t>Eric_EZRunner_L</t>
  </si>
  <si>
    <t>Jon Gabrielson</t>
  </si>
  <si>
    <t>Jong16</t>
  </si>
  <si>
    <t>Adam David</t>
  </si>
  <si>
    <t>Candle_Guy</t>
  </si>
  <si>
    <t>Matthew Piper</t>
  </si>
  <si>
    <t>AirtightComic</t>
  </si>
  <si>
    <t>Scott Strochak</t>
  </si>
  <si>
    <t>Papastrochak</t>
  </si>
  <si>
    <t>Rogelio Cortes</t>
  </si>
  <si>
    <t>Willgetinshape</t>
  </si>
  <si>
    <t>Tony Montagano</t>
  </si>
  <si>
    <t>TMontagano</t>
  </si>
  <si>
    <t>Parker Jacobs</t>
  </si>
  <si>
    <t>thePJ1</t>
  </si>
  <si>
    <t>Jesse Dumais</t>
  </si>
  <si>
    <t>Jesse34</t>
  </si>
  <si>
    <t>Joseph Reis</t>
  </si>
  <si>
    <t>JReis624</t>
  </si>
  <si>
    <t>Mike Callahan</t>
  </si>
  <si>
    <t>MikeCDadof3</t>
  </si>
  <si>
    <t>Severino Randazzo</t>
  </si>
  <si>
    <t>severoni</t>
  </si>
  <si>
    <t>Chris Sarvis</t>
  </si>
  <si>
    <t>Csarvis3</t>
  </si>
  <si>
    <t>Paul McInnis</t>
  </si>
  <si>
    <t>pauljmc5</t>
  </si>
  <si>
    <t>Don Kennedy</t>
  </si>
  <si>
    <t>ChapmanLakeDad</t>
  </si>
  <si>
    <t>Daniel McAdams</t>
  </si>
  <si>
    <t>DrMcAdams</t>
  </si>
  <si>
    <t>Chris Crawford</t>
  </si>
  <si>
    <t>AzNcPeregrino</t>
  </si>
  <si>
    <t>Derek wynne</t>
  </si>
  <si>
    <t>Djwynne</t>
  </si>
  <si>
    <t>Sean Beaudry</t>
  </si>
  <si>
    <t>SlimDaddyBBQ</t>
  </si>
  <si>
    <t>Kevin Frawley</t>
  </si>
  <si>
    <t>KevinFrawley</t>
  </si>
  <si>
    <t>Dan Dixon</t>
  </si>
  <si>
    <t>DannoxiD</t>
  </si>
  <si>
    <t>Zev Rieser</t>
  </si>
  <si>
    <t>FatherOf3Drgns</t>
  </si>
  <si>
    <t>MattRak</t>
  </si>
  <si>
    <t>Jonathan Heger</t>
  </si>
  <si>
    <t>RunSpinDoItAgin</t>
  </si>
  <si>
    <t>Jason Davis</t>
  </si>
  <si>
    <t>docdavis05</t>
  </si>
  <si>
    <t>David Cywinski</t>
  </si>
  <si>
    <t>Univega1981</t>
  </si>
  <si>
    <t>Pete Lingenheld</t>
  </si>
  <si>
    <t>fly_eagles</t>
  </si>
  <si>
    <t>David Weinberg</t>
  </si>
  <si>
    <t>RedRedWeinberg</t>
  </si>
  <si>
    <t>JL Roman</t>
  </si>
  <si>
    <t>ZaddyRides</t>
  </si>
  <si>
    <t>Jason Hah</t>
  </si>
  <si>
    <t>Hahnsolo85</t>
  </si>
  <si>
    <t>Nicholas Hansen</t>
  </si>
  <si>
    <t>BigDaddyNH</t>
  </si>
  <si>
    <t>Bill Van Horn</t>
  </si>
  <si>
    <t>Fit_Flanders</t>
  </si>
  <si>
    <t>Tulley Wahren</t>
  </si>
  <si>
    <t>Tulleyman</t>
  </si>
  <si>
    <t>Alex Hogge</t>
  </si>
  <si>
    <t>fish_n_baseball</t>
  </si>
  <si>
    <t>Joseph Ambrosio</t>
  </si>
  <si>
    <t>CountFasterPlz</t>
  </si>
  <si>
    <t>Patrick Kiley-Rendon</t>
  </si>
  <si>
    <t>Firelion88</t>
  </si>
  <si>
    <t>Andrew Wold</t>
  </si>
  <si>
    <t>WoldGive2fox</t>
  </si>
  <si>
    <t>Ned Calderone</t>
  </si>
  <si>
    <t>sooner84</t>
  </si>
  <si>
    <t>Andrew Rosabianca</t>
  </si>
  <si>
    <t>CyclingFriar</t>
  </si>
  <si>
    <t>George K. Anagnostou</t>
  </si>
  <si>
    <t>BigGreek_4</t>
  </si>
  <si>
    <t>Joseph Baran</t>
  </si>
  <si>
    <t>TheCatDaddy</t>
  </si>
  <si>
    <t>Jim Elek</t>
  </si>
  <si>
    <t>JimboBrownsFan</t>
  </si>
  <si>
    <t>Dillon Worley</t>
  </si>
  <si>
    <t>mdworley08</t>
  </si>
  <si>
    <t>Dave Williams</t>
  </si>
  <si>
    <t>PatriotPride</t>
  </si>
  <si>
    <t>Justin Throwe</t>
  </si>
  <si>
    <t>MinionMaster_X3</t>
  </si>
  <si>
    <t>Sean Hansen</t>
  </si>
  <si>
    <t>SeanOfTheDad</t>
  </si>
  <si>
    <t>Jordon Shaw</t>
  </si>
  <si>
    <t>FedUpFatGuy</t>
  </si>
  <si>
    <t>Joshua robert</t>
  </si>
  <si>
    <t>Dougiedog</t>
  </si>
  <si>
    <t>Jake Teague</t>
  </si>
  <si>
    <t>JakeTeague</t>
  </si>
  <si>
    <t>Jonathan Glaze</t>
  </si>
  <si>
    <t>Glaze127</t>
  </si>
  <si>
    <t>Dennis Coleman</t>
  </si>
  <si>
    <t>jaknow99</t>
  </si>
  <si>
    <t>Chris Ancipink</t>
  </si>
  <si>
    <t>knipicna</t>
  </si>
  <si>
    <t>Russ Dilley</t>
  </si>
  <si>
    <t>CatchEm_All</t>
  </si>
  <si>
    <t>Mark Verlaan</t>
  </si>
  <si>
    <t>Puddlz_24_7</t>
  </si>
  <si>
    <t>Eric Sorensen</t>
  </si>
  <si>
    <t>TnT_Dad</t>
  </si>
  <si>
    <t>Greg Bodkin</t>
  </si>
  <si>
    <t>Hffn_N_Pffn</t>
  </si>
  <si>
    <t>Joe Bertelloni</t>
  </si>
  <si>
    <t>Misterb17</t>
  </si>
  <si>
    <t>Andrew Hardesty</t>
  </si>
  <si>
    <t>DRU_Hards</t>
  </si>
  <si>
    <t>Adam Blum</t>
  </si>
  <si>
    <t>DadChef</t>
  </si>
  <si>
    <t>Bill Shannon</t>
  </si>
  <si>
    <t>billiamEWU</t>
  </si>
  <si>
    <t>Marcos Ahumada</t>
  </si>
  <si>
    <t>Chafed_Taint</t>
  </si>
  <si>
    <t>Scott Estock</t>
  </si>
  <si>
    <t>GetYourDirtRite</t>
  </si>
  <si>
    <t>Ashley Parr</t>
  </si>
  <si>
    <t>AshParr</t>
  </si>
  <si>
    <t>Tyler Grenville</t>
  </si>
  <si>
    <t>Rides4poptarts</t>
  </si>
  <si>
    <t>Brett Belden</t>
  </si>
  <si>
    <t>BrettOnTheBike</t>
  </si>
  <si>
    <t>Bryan Beckman</t>
  </si>
  <si>
    <t>almaamulek</t>
  </si>
  <si>
    <t>Jeff Bagalis</t>
  </si>
  <si>
    <t>BhamBro</t>
  </si>
  <si>
    <t>Ryan Marshall</t>
  </si>
  <si>
    <t>4_A_Dad_Bod_Mod</t>
  </si>
  <si>
    <t>Anwar R Cameron</t>
  </si>
  <si>
    <t>DocCam71</t>
  </si>
  <si>
    <t>Aaron Rowley</t>
  </si>
  <si>
    <t>PayMeTwice</t>
  </si>
  <si>
    <t>Dave McCrae</t>
  </si>
  <si>
    <t>McBeard</t>
  </si>
  <si>
    <t>Scott Witkowsky</t>
  </si>
  <si>
    <t>Boaty_McFloaty</t>
  </si>
  <si>
    <t>Steve Szeszko</t>
  </si>
  <si>
    <t>Thunder_Buddy</t>
  </si>
  <si>
    <t>Dominick Feriozzi</t>
  </si>
  <si>
    <t>SpintelChief</t>
  </si>
  <si>
    <t>Steven Melendez</t>
  </si>
  <si>
    <t>FitdadBod_83</t>
  </si>
  <si>
    <t>Michael Gladstone</t>
  </si>
  <si>
    <t>GladdyDaddy</t>
  </si>
  <si>
    <t>Pe Rey</t>
  </si>
  <si>
    <t>pete_reynolds</t>
  </si>
  <si>
    <t>Dusty werner</t>
  </si>
  <si>
    <t>Wernerd46</t>
  </si>
  <si>
    <t>James Wall</t>
  </si>
  <si>
    <t>jigglyjames</t>
  </si>
  <si>
    <t>James Engler</t>
  </si>
  <si>
    <t>GirldadCoachCPA</t>
  </si>
  <si>
    <t>Justin Thompson</t>
  </si>
  <si>
    <t>jrthompson83</t>
  </si>
  <si>
    <t>Shawn Kennedy</t>
  </si>
  <si>
    <t>SKennedy504</t>
  </si>
  <si>
    <t>Kurt Grizzard</t>
  </si>
  <si>
    <t>NyYanksFan99</t>
  </si>
  <si>
    <t>Elisha Harrison</t>
  </si>
  <si>
    <t>Dadalorian_of_3</t>
  </si>
  <si>
    <t>John Kovas</t>
  </si>
  <si>
    <t>ChipTheJet</t>
  </si>
  <si>
    <t>Eric Esteva</t>
  </si>
  <si>
    <t>Eric_EE</t>
  </si>
  <si>
    <t>Greg Popowitz</t>
  </si>
  <si>
    <t>Ramblin_Wreck02</t>
  </si>
  <si>
    <t>David Lee</t>
  </si>
  <si>
    <t>leebles</t>
  </si>
  <si>
    <t>Mike Nulicek</t>
  </si>
  <si>
    <t>_MIKE_DROP_</t>
  </si>
  <si>
    <t>John Lorenz</t>
  </si>
  <si>
    <t>JohnLor</t>
  </si>
  <si>
    <t>Rocky Phillips</t>
  </si>
  <si>
    <t>RockyTacos</t>
  </si>
  <si>
    <t>Richard Wasleski</t>
  </si>
  <si>
    <t>thewazz1</t>
  </si>
  <si>
    <t>Dan Panock</t>
  </si>
  <si>
    <t>IansDad</t>
  </si>
  <si>
    <t>Tim Six</t>
  </si>
  <si>
    <t>CheckSix35</t>
  </si>
  <si>
    <t>Mike Miller</t>
  </si>
  <si>
    <t>Mikestown</t>
  </si>
  <si>
    <t>Marc Anthony Otero</t>
  </si>
  <si>
    <t>RagePlusUltra</t>
  </si>
  <si>
    <t>JP Sredzinski</t>
  </si>
  <si>
    <t>JPnow</t>
  </si>
  <si>
    <t>Ernest Yuen</t>
  </si>
  <si>
    <t>ilooksik_at_50</t>
  </si>
  <si>
    <t>Rob Lato</t>
  </si>
  <si>
    <t>AvereFede</t>
  </si>
  <si>
    <t>Bob Brady</t>
  </si>
  <si>
    <t>rpbrady</t>
  </si>
  <si>
    <t>Chris Francis</t>
  </si>
  <si>
    <t>SeeMack5</t>
  </si>
  <si>
    <t>Adam Moore</t>
  </si>
  <si>
    <t>AdamWM135</t>
  </si>
  <si>
    <t>Jacob Manley</t>
  </si>
  <si>
    <t>JakeMan1</t>
  </si>
  <si>
    <t>Brent Frank</t>
  </si>
  <si>
    <t>Sparky6</t>
  </si>
  <si>
    <t>Kevin Ring</t>
  </si>
  <si>
    <t>MrDiamondRing</t>
  </si>
  <si>
    <t>Michael Morrone</t>
  </si>
  <si>
    <t>McRones</t>
  </si>
  <si>
    <t>William Green</t>
  </si>
  <si>
    <t>Darthbillium</t>
  </si>
  <si>
    <t>Tyler Russell</t>
  </si>
  <si>
    <t>Vettecitydad</t>
  </si>
  <si>
    <t>Scott Dishman</t>
  </si>
  <si>
    <t>SmokinDish</t>
  </si>
  <si>
    <t>Ian Everdell</t>
  </si>
  <si>
    <t>CantEatJustOne</t>
  </si>
  <si>
    <t>Howard Ward</t>
  </si>
  <si>
    <t>DeeTective2409</t>
  </si>
  <si>
    <t>Jonathan Edward</t>
  </si>
  <si>
    <t>JGtheFNP</t>
  </si>
  <si>
    <t>Rob Soltesz</t>
  </si>
  <si>
    <t>bobbyfranks</t>
  </si>
  <si>
    <t>Jeremiah Six</t>
  </si>
  <si>
    <t>Hate2Wrkout</t>
  </si>
  <si>
    <t>Timothy Karaso</t>
  </si>
  <si>
    <t>KongCrete</t>
  </si>
  <si>
    <t>Josh Arnkoff</t>
  </si>
  <si>
    <t>CrimeDawg</t>
  </si>
  <si>
    <t>Bradley Lane</t>
  </si>
  <si>
    <t>BradTheGirlDad</t>
  </si>
  <si>
    <t>Kyle Hundt</t>
  </si>
  <si>
    <t>BeAGoldfishOn12</t>
  </si>
  <si>
    <t>Jordan Mason</t>
  </si>
  <si>
    <t>JBenStrugglin</t>
  </si>
  <si>
    <t>Kirk Evans</t>
  </si>
  <si>
    <t>KirkEvans</t>
  </si>
  <si>
    <t>Caleb Kirkish</t>
  </si>
  <si>
    <t>kirkyfish</t>
  </si>
  <si>
    <t>Ray Lau</t>
  </si>
  <si>
    <t>RLau78</t>
  </si>
  <si>
    <t>Jeff Richards</t>
  </si>
  <si>
    <t>jeffrichards</t>
  </si>
  <si>
    <t>Kurtis Voorhees</t>
  </si>
  <si>
    <t>MISTER_KURTIS</t>
  </si>
  <si>
    <t>Donald Pospisil</t>
  </si>
  <si>
    <t>TheDon07</t>
  </si>
  <si>
    <t>Mitchell Jordan K</t>
  </si>
  <si>
    <t>InMyBag</t>
  </si>
  <si>
    <t>Nicholas Edward</t>
  </si>
  <si>
    <t>BayStatePilgrim</t>
  </si>
  <si>
    <t>Lee evans</t>
  </si>
  <si>
    <t>Fatlad_2_fitdad</t>
  </si>
  <si>
    <t>David Gomez</t>
  </si>
  <si>
    <t>I_PulledAHammy</t>
  </si>
  <si>
    <t>Darrin Scott</t>
  </si>
  <si>
    <t>Darrinstar</t>
  </si>
  <si>
    <t>Neal Mortimer</t>
  </si>
  <si>
    <t>RacetheTrain181</t>
  </si>
  <si>
    <t>Jesse Hicks</t>
  </si>
  <si>
    <t>GhostRider856</t>
  </si>
  <si>
    <t>Bryan Crum</t>
  </si>
  <si>
    <t>Crummer18</t>
  </si>
  <si>
    <t>R.K. Cox</t>
  </si>
  <si>
    <t>BluegrassRebel</t>
  </si>
  <si>
    <t>Scott Butler</t>
  </si>
  <si>
    <t>SharkLawyer</t>
  </si>
  <si>
    <t>Aaron Morgan</t>
  </si>
  <si>
    <t>Moosemorgan</t>
  </si>
  <si>
    <t>Adam Frink</t>
  </si>
  <si>
    <t>Frinkanator</t>
  </si>
  <si>
    <t>Nick Hirsch</t>
  </si>
  <si>
    <t>Saint_Nick</t>
  </si>
  <si>
    <t>David Bagshaw</t>
  </si>
  <si>
    <t>English_David</t>
  </si>
  <si>
    <t>Jaret Darrell</t>
  </si>
  <si>
    <t>Out4EhRip</t>
  </si>
  <si>
    <t>Tyler Funderburke</t>
  </si>
  <si>
    <t>DadPeddler</t>
  </si>
  <si>
    <t>Donnell Powell</t>
  </si>
  <si>
    <t>Justdlwp</t>
  </si>
  <si>
    <t>Justin Fifield</t>
  </si>
  <si>
    <t>Justang2</t>
  </si>
  <si>
    <t>Trent Karr</t>
  </si>
  <si>
    <t>New_Me</t>
  </si>
  <si>
    <t>Brian Estock</t>
  </si>
  <si>
    <t>bestock16</t>
  </si>
  <si>
    <t>Ryan McMahon</t>
  </si>
  <si>
    <t>Ryan_Mc83</t>
  </si>
  <si>
    <t>Christopher Stehr</t>
  </si>
  <si>
    <t>Chris_YNWA_921</t>
  </si>
  <si>
    <t>Jordan JL</t>
  </si>
  <si>
    <t>GiveitSomeBeans</t>
  </si>
  <si>
    <t>David Greenberg</t>
  </si>
  <si>
    <t>GirlDadSpinnin</t>
  </si>
  <si>
    <t>Tyler Carmichael</t>
  </si>
  <si>
    <t>RuffRiderTC</t>
  </si>
  <si>
    <t>Brad McGinnis</t>
  </si>
  <si>
    <t>Grateful-_Dad_TX</t>
  </si>
  <si>
    <t>Dustin Vallus</t>
  </si>
  <si>
    <t>dgvallus</t>
  </si>
  <si>
    <t>Robert Gibson</t>
  </si>
  <si>
    <t>GibbyGreenGo</t>
  </si>
  <si>
    <t>Mark Montinola Del Rosario</t>
  </si>
  <si>
    <t>markmdr420</t>
  </si>
  <si>
    <t>Jonathon Brindley</t>
  </si>
  <si>
    <t>Jbrinny</t>
  </si>
  <si>
    <t>Andrew Darin</t>
  </si>
  <si>
    <t>nevertougher</t>
  </si>
  <si>
    <t>Brian Stroud</t>
  </si>
  <si>
    <t>Carolina_BS</t>
  </si>
  <si>
    <t>Adam Reed</t>
  </si>
  <si>
    <t>Cool_dad69</t>
  </si>
  <si>
    <t>Jake Ryan</t>
  </si>
  <si>
    <t>jfrias165</t>
  </si>
  <si>
    <t>Daniel Johnston</t>
  </si>
  <si>
    <t>MrJohnston3</t>
  </si>
  <si>
    <t>Andrew durling</t>
  </si>
  <si>
    <t>Itrade4it21</t>
  </si>
  <si>
    <t>Kevin Brodeur</t>
  </si>
  <si>
    <t>RevvinKevin1</t>
  </si>
  <si>
    <t>Andrew Cipriano</t>
  </si>
  <si>
    <t>CippaRamma</t>
  </si>
  <si>
    <t>Jeffrey Greenblatt</t>
  </si>
  <si>
    <t>GreenMachine_</t>
  </si>
  <si>
    <t>Michael Sprague</t>
  </si>
  <si>
    <t>BikeMamba</t>
  </si>
  <si>
    <t>Rich Gurr</t>
  </si>
  <si>
    <t>J1mmyleg</t>
  </si>
  <si>
    <t>Juan B. Rodriguez</t>
  </si>
  <si>
    <t>DadofCheetahs</t>
  </si>
  <si>
    <t>Jon Leonhardt</t>
  </si>
  <si>
    <t>impulse85</t>
  </si>
  <si>
    <t>willrey79</t>
  </si>
  <si>
    <t>Michael Michael motorcycle</t>
  </si>
  <si>
    <t>Cyclinmichaelin</t>
  </si>
  <si>
    <t>Chuck Dangelo</t>
  </si>
  <si>
    <t>GetChuckingFit</t>
  </si>
  <si>
    <t>Carl Knable</t>
  </si>
  <si>
    <t>DadBodNoMo21</t>
  </si>
  <si>
    <t>David Kane</t>
  </si>
  <si>
    <t>Kane_Train</t>
  </si>
  <si>
    <t>Steve Radoslovich</t>
  </si>
  <si>
    <t>RAD_Dadoslovich</t>
  </si>
  <si>
    <t>Bill Guiberson</t>
  </si>
  <si>
    <t>One_11</t>
  </si>
  <si>
    <t>Anthony Hatch</t>
  </si>
  <si>
    <t>GaysianBiker</t>
  </si>
  <si>
    <t>Geoff Kreiling</t>
  </si>
  <si>
    <t>GeoffK</t>
  </si>
  <si>
    <t>Matt Elston</t>
  </si>
  <si>
    <t>Elstonpartyof5</t>
  </si>
  <si>
    <t>Pete Kassly</t>
  </si>
  <si>
    <t>Hey_Peter_Man</t>
  </si>
  <si>
    <t>Rob Vance</t>
  </si>
  <si>
    <t>RobV123</t>
  </si>
  <si>
    <t>Eroundtree</t>
  </si>
  <si>
    <t>Gene16</t>
  </si>
  <si>
    <t>Jake Heathcoat</t>
  </si>
  <si>
    <t>TortoiseJake</t>
  </si>
  <si>
    <t>Matthew Corrin</t>
  </si>
  <si>
    <t>Matt_C556</t>
  </si>
  <si>
    <t>Richard Kendrick</t>
  </si>
  <si>
    <t>DodgyNarwhal</t>
  </si>
  <si>
    <t>US - Eastern Time</t>
  </si>
  <si>
    <t>Thursday Morning (5a - 1030a)</t>
  </si>
  <si>
    <t>8:30 AM</t>
  </si>
  <si>
    <t>5:30 AM</t>
  </si>
  <si>
    <t>US - Pacific Time</t>
  </si>
  <si>
    <t>Thursday Evening (5p - 10p)</t>
  </si>
  <si>
    <t>9:00 PM</t>
  </si>
  <si>
    <t>Wednesday Evening (5pm or later)</t>
  </si>
  <si>
    <t>5:00 PM</t>
  </si>
  <si>
    <t>5:00 AM</t>
  </si>
  <si>
    <t>6:30 AM</t>
  </si>
  <si>
    <t>US - Central Time</t>
  </si>
  <si>
    <t>Friday VERY Early Morning (before 8am US Eastern)</t>
  </si>
  <si>
    <t>Thursday Midday (11a - 430p)</t>
  </si>
  <si>
    <t>12:00 PM</t>
  </si>
  <si>
    <t>7:30 AM</t>
  </si>
  <si>
    <t>5:30 PM</t>
  </si>
  <si>
    <t>11:30 AM</t>
  </si>
  <si>
    <t>8:00 PM</t>
  </si>
  <si>
    <t>9:30 PM</t>
  </si>
  <si>
    <t>7:00 PM</t>
  </si>
  <si>
    <t>6:00 PM</t>
  </si>
  <si>
    <t>6:00 AM</t>
  </si>
  <si>
    <t>6:30 PM</t>
  </si>
  <si>
    <t>8:30 PM</t>
  </si>
  <si>
    <t>US - Mountain Time</t>
  </si>
  <si>
    <t>11:00 AM</t>
  </si>
  <si>
    <t>UK - British GMT</t>
  </si>
  <si>
    <t>8:00 AM</t>
  </si>
  <si>
    <t>9:00 AM</t>
  </si>
  <si>
    <t>1:00 PM</t>
  </si>
  <si>
    <t>2:00 PM</t>
  </si>
  <si>
    <t>4:00 PM</t>
  </si>
  <si>
    <t>10:00 AM</t>
  </si>
  <si>
    <t>9:30 AM</t>
  </si>
  <si>
    <t>3:00 PM</t>
  </si>
  <si>
    <t>7:00 AM</t>
  </si>
  <si>
    <t>12:30 PM</t>
  </si>
  <si>
    <t>4:30 PM</t>
  </si>
  <si>
    <t>10:00 PM</t>
  </si>
  <si>
    <t>OTHER</t>
  </si>
  <si>
    <t>7:30 PM</t>
  </si>
  <si>
    <t>10:30 AM</t>
  </si>
  <si>
    <t>Darren Perizzolo</t>
  </si>
  <si>
    <t>bgigs</t>
  </si>
  <si>
    <t>Pat_In_Boston</t>
  </si>
  <si>
    <t>Username</t>
  </si>
  <si>
    <t>UserId</t>
  </si>
  <si>
    <t>StartTime</t>
  </si>
  <si>
    <t>EndTime</t>
  </si>
  <si>
    <t>Status</t>
  </si>
  <si>
    <t>Output</t>
  </si>
  <si>
    <t>PersonalRecord</t>
  </si>
  <si>
    <t>Distance</t>
  </si>
  <si>
    <t>Calories</t>
  </si>
  <si>
    <t>MaxOutput</t>
  </si>
  <si>
    <t>AverageOutput</t>
  </si>
  <si>
    <t>MaxCadence</t>
  </si>
  <si>
    <t>AverageCadence</t>
  </si>
  <si>
    <t>MaxResistance</t>
  </si>
  <si>
    <t>AverageResistance</t>
  </si>
  <si>
    <t>MaxSpeed</t>
  </si>
  <si>
    <t>AverageSpeed</t>
  </si>
  <si>
    <t>MaxHeartRate</t>
  </si>
  <si>
    <t>AverageHeartRate</t>
  </si>
  <si>
    <t>Error</t>
  </si>
  <si>
    <t>2cca42699379466fa3a5a62cd4ff7bdf</t>
  </si>
  <si>
    <t>Call failed with status code 403 (Forbidden): GET https://api.onepeloton.com/api/user/2cca42699379466fa3a5a62cd4ff7bdf/workouts?joins=ride&amp;limit=20&amp;page=0</t>
  </si>
  <si>
    <t>GUnit386</t>
  </si>
  <si>
    <t>57528ac8ce714048b17f303e4c62ef3b</t>
  </si>
  <si>
    <t>Call failed with status code 403 (Forbidden): GET https://api.onepeloton.com/api/user/57528ac8ce714048b17f303e4c62ef3b/workouts?joins=ride&amp;limit=20&amp;page=0</t>
  </si>
  <si>
    <t>000HMY</t>
  </si>
  <si>
    <t>db2e8320530743a69c15b3bf57287285</t>
  </si>
  <si>
    <t>b6ceebd101b040c9b3104193d780ae65</t>
  </si>
  <si>
    <t>ffba68d6e42e4e17b46b9ca83670d28d</t>
  </si>
  <si>
    <t>COMPLETE</t>
  </si>
  <si>
    <t>305Pajamas</t>
  </si>
  <si>
    <t>c52f137c2e834deb83efe053685e69a9</t>
  </si>
  <si>
    <t>31parkway</t>
  </si>
  <si>
    <t>088b9ca676d3444cb5bcd497deeed754</t>
  </si>
  <si>
    <t>8254c8de68c240cf815e4d63cf970808</t>
  </si>
  <si>
    <t>05198df37d1e4fdaa1f926f57a953942</t>
  </si>
  <si>
    <t>6amRealtorDad</t>
  </si>
  <si>
    <t>8b6f166142ea4bb296d7d1060927699a</t>
  </si>
  <si>
    <t>aaham</t>
  </si>
  <si>
    <t>e93d65c4b3b542658306f0f1eb9fc639</t>
  </si>
  <si>
    <t>AaronStapleton</t>
  </si>
  <si>
    <t>4fa4b6247c0a48ee9256ca8e054940f7</t>
  </si>
  <si>
    <t>e9c06c75d53c4a5f99134972f29e73de</t>
  </si>
  <si>
    <t>Abba_Dabba_Dude</t>
  </si>
  <si>
    <t>d639989f6dab45b799dc34d2ce8fa3d8</t>
  </si>
  <si>
    <t>AC_Chill</t>
  </si>
  <si>
    <t>4871d7475ea340b89dc865600f7c3b67</t>
  </si>
  <si>
    <t>Acetonebox</t>
  </si>
  <si>
    <t>419bc3afc60b4366a81489a067ea7e8b</t>
  </si>
  <si>
    <t>Acqua421</t>
  </si>
  <si>
    <t>1dd0d560a9f647fc930fccdd7d58e1f1</t>
  </si>
  <si>
    <t>ACSDad</t>
  </si>
  <si>
    <t>b58687e15ffb4d7287a1d301efd6321c</t>
  </si>
  <si>
    <t>AdaBus</t>
  </si>
  <si>
    <t>00b02dea23e346ed952ba9cc1d9b8c97</t>
  </si>
  <si>
    <t>AdamShawyer</t>
  </si>
  <si>
    <t>f22dda1a433041588c8f14ba7f8b24df</t>
  </si>
  <si>
    <t>d19f4a70b83d448fad0a68218f05b0c9</t>
  </si>
  <si>
    <t>addingchange</t>
  </si>
  <si>
    <t>13e38c1ccb394deea7f683d9e427d16c</t>
  </si>
  <si>
    <t>Agent_032</t>
  </si>
  <si>
    <t>f0abf2c1c70c4ff699370d2fc931b9e9</t>
  </si>
  <si>
    <t>AgentBirdman</t>
  </si>
  <si>
    <t>61fd9b4b168f4c77a8fb681488eb4f72</t>
  </si>
  <si>
    <t>agthang78</t>
  </si>
  <si>
    <t>a8b403b72c5745f8834009866516a87e</t>
  </si>
  <si>
    <t>AirborneEA</t>
  </si>
  <si>
    <t>30e3921ea23644c3995eb9d3fd0bab39</t>
  </si>
  <si>
    <t>162150708b6144cab0696bf2734cfae1</t>
  </si>
  <si>
    <t>AJ21Davies</t>
  </si>
  <si>
    <t>e299b77ebc5946538464a811c1713ae9</t>
  </si>
  <si>
    <t>ALCyclesCLT</t>
  </si>
  <si>
    <t>c6ffcdf9ceb449c99dec79b18214a93c</t>
  </si>
  <si>
    <t>alexmac224</t>
  </si>
  <si>
    <t>c60748cb2d944cb5bb2c097ea0921439</t>
  </si>
  <si>
    <t>alexstrahan</t>
  </si>
  <si>
    <t>f9f86227da4847eb87ebbebf7c45568d</t>
  </si>
  <si>
    <t>ALL_OUT_KENNY</t>
  </si>
  <si>
    <t>12f2d732a0fa4feb9481fffa55860c42</t>
  </si>
  <si>
    <t>AllPuckStopHere</t>
  </si>
  <si>
    <t>aee63c9ea33444819743b59e07dd5615</t>
  </si>
  <si>
    <t>781ad1a3f4314dac92d778a2e80f9841</t>
  </si>
  <si>
    <t>134fa9355fa54d6c99d37718b266b0e2</t>
  </si>
  <si>
    <t>AlSarv</t>
  </si>
  <si>
    <t>18174d056015492ea892728bed506dd3</t>
  </si>
  <si>
    <t>AltemusPrime</t>
  </si>
  <si>
    <t>82a148ea746d402b9eb2dd78ff0c3e2a</t>
  </si>
  <si>
    <t>AMOS1982</t>
  </si>
  <si>
    <t>048fe3b7a7644aa2a173cd44d21f711f</t>
  </si>
  <si>
    <t>AndoverMike</t>
  </si>
  <si>
    <t>e23bec3336c44054b7cdbeae0831cb89</t>
  </si>
  <si>
    <t>andyh2121</t>
  </si>
  <si>
    <t>eca1113d08ea4564b43790497ac4d3a8</t>
  </si>
  <si>
    <t>AnthonysAvenger</t>
  </si>
  <si>
    <t>49b2d348867542ad9e58d85dfeb1678c</t>
  </si>
  <si>
    <t>AntsMarching</t>
  </si>
  <si>
    <t>774ace3888f7463faff749c37882a0d1</t>
  </si>
  <si>
    <t>antspins</t>
  </si>
  <si>
    <t>12e3a730e70141fa877dd1d9c191806d</t>
  </si>
  <si>
    <t>AshNicholls</t>
  </si>
  <si>
    <t>7883bde0ec40452faadd1c9d5e7edafe</t>
  </si>
  <si>
    <t>bdbd8a0a357b48b48fd0fbc8065038fb</t>
  </si>
  <si>
    <t>asque2000</t>
  </si>
  <si>
    <t>0ec6632f1e2240678d5e99f1b77c440f</t>
  </si>
  <si>
    <t>Athlete_at_40</t>
  </si>
  <si>
    <t>06f1465a012242cda14555cb17a92c2a</t>
  </si>
  <si>
    <t>821d699d374e4b76acbe894e2d71417b</t>
  </si>
  <si>
    <t>ffbd69ba1d984beaa6403a97e26d934f</t>
  </si>
  <si>
    <t>aab8b2296a194827a0d607b3915733e2</t>
  </si>
  <si>
    <t>50923344660e4ceda01a9744caa260f4</t>
  </si>
  <si>
    <t>Bach2TheFuture</t>
  </si>
  <si>
    <t>fc38cd7aa5e0475689cde9a7e7199bbc</t>
  </si>
  <si>
    <t>baldketo</t>
  </si>
  <si>
    <t>24e75bce9e154b3e8680d8c2f67518f4</t>
  </si>
  <si>
    <t>4f8a543d2fb74d0284efcca834fec35a</t>
  </si>
  <si>
    <t>Banking4kjs</t>
  </si>
  <si>
    <t>f95d9e8d66cd4a928e25e4774c7abb1f</t>
  </si>
  <si>
    <t>Bark_Bark</t>
  </si>
  <si>
    <t>9efe2cb3cd924a4e8fcd07839ed3090d</t>
  </si>
  <si>
    <t>barryblanken</t>
  </si>
  <si>
    <t>a882adf9223b405dbdfeb8e4cb3f8e41</t>
  </si>
  <si>
    <t>5d2ec9076707408bb918f7c7efee3d77</t>
  </si>
  <si>
    <t>bf19917c207e4b6c9fe0062934a22034</t>
  </si>
  <si>
    <t>bcorb322</t>
  </si>
  <si>
    <t>64032a3973134fa2a64356300450967a</t>
  </si>
  <si>
    <t>5b64feaeb2244206add6299ffaa4fc97</t>
  </si>
  <si>
    <t>BeardedMarvel</t>
  </si>
  <si>
    <t>834ede17cc5746d9bed2ffc7bcb9baec</t>
  </si>
  <si>
    <t>Bear_on_Bike</t>
  </si>
  <si>
    <t>02371d4d28c147b4872dc421455f9623</t>
  </si>
  <si>
    <t>BECKindasaddle</t>
  </si>
  <si>
    <t>52139258fb544990b031c1f56e3ee13b</t>
  </si>
  <si>
    <t>bfdb59726c0d470b908f0b30f42478f1</t>
  </si>
  <si>
    <t>BeerHasCalories</t>
  </si>
  <si>
    <t>174c5402f0a441008ec3863240c8d09d</t>
  </si>
  <si>
    <t>BeersandgearsFL</t>
  </si>
  <si>
    <t>1b53f35264ff4250bc8091585b04b789</t>
  </si>
  <si>
    <t>Benito27</t>
  </si>
  <si>
    <t>1d77ca36a2634636a37e86f2edec687f</t>
  </si>
  <si>
    <t>bennythejet87</t>
  </si>
  <si>
    <t>583fdf22408b431ea50abf88a75c537e</t>
  </si>
  <si>
    <t>81e4135b609a495dac793b2828151c25</t>
  </si>
  <si>
    <t>a4383425edcc4987abf6f270e2c4fc2d</t>
  </si>
  <si>
    <t>Bfox1985</t>
  </si>
  <si>
    <t>c96935b786e84008a2f26b849b9b0748</t>
  </si>
  <si>
    <t>63ef33b9454e482b95e49de1e333c82b</t>
  </si>
  <si>
    <t>Biff_McFly</t>
  </si>
  <si>
    <t>7971109df2144d2ea2be3d2cc1d55dda</t>
  </si>
  <si>
    <t>BigALKY</t>
  </si>
  <si>
    <t>0cd52856f3e043c695e38568356cd0aa</t>
  </si>
  <si>
    <t>BigBill596</t>
  </si>
  <si>
    <t>e1ba827f344f4875b1ec5c2507a879e4</t>
  </si>
  <si>
    <t>d82575b4f0dc4f358962be8f556ea563</t>
  </si>
  <si>
    <t>05f2077fa5574877ab64afe52f1c0103</t>
  </si>
  <si>
    <t>BigPapaPanda</t>
  </si>
  <si>
    <t>4ea72f034f93411297e3926abfdeeb5b</t>
  </si>
  <si>
    <t>BigRon8</t>
  </si>
  <si>
    <t>757785af1a8241cea2fe7bbd1eebdc33</t>
  </si>
  <si>
    <t>BigSexyPeloDan</t>
  </si>
  <si>
    <t>52854fadcd8b4c758c58cc10068cd453</t>
  </si>
  <si>
    <t>bigslim</t>
  </si>
  <si>
    <t>9664aea0745e47e6b374cbd49931e1f2</t>
  </si>
  <si>
    <t>BigSmooth4U</t>
  </si>
  <si>
    <t>63bbc4de5f6d4653b11d9f7c241d4daf</t>
  </si>
  <si>
    <t>Bigtomnomore</t>
  </si>
  <si>
    <t>8967620a54304939814d7801d0939d0a</t>
  </si>
  <si>
    <t>BikerEsq</t>
  </si>
  <si>
    <t>9789221d59354bdd89d4a56d2724c6ff</t>
  </si>
  <si>
    <t>b13afaf8cc13431691147328d42d182b</t>
  </si>
  <si>
    <t>BillyHo</t>
  </si>
  <si>
    <t>53faf85700744a1b869ec703e38827a1</t>
  </si>
  <si>
    <t>BlanchDuBois</t>
  </si>
  <si>
    <t>d23d27bbc58a43e39dc6b55338f401f5</t>
  </si>
  <si>
    <t>BLewis12</t>
  </si>
  <si>
    <t>9481b26ac8d34576b69014c4a9e073f0</t>
  </si>
  <si>
    <t>52253b6ef04d4f7db058bed9f4a22a7e</t>
  </si>
  <si>
    <t>BlueRanger95</t>
  </si>
  <si>
    <t>ba65a3ba9de149aab4da14e5995f173f</t>
  </si>
  <si>
    <t>BMacin</t>
  </si>
  <si>
    <t>8a8d1e4737474836a95629cff2bf8971</t>
  </si>
  <si>
    <t>05f7a50e3b57433f9d7b8c2811963756</t>
  </si>
  <si>
    <t>BobB4k</t>
  </si>
  <si>
    <t>571f9bbef2194e0ea79f6d36dc36e21b</t>
  </si>
  <si>
    <t>BobbyFranks</t>
  </si>
  <si>
    <t>e278b4e19cd34ad29eddc14e5329d902</t>
  </si>
  <si>
    <t>Bobcatpt</t>
  </si>
  <si>
    <t>67254f230a2147a387bd7117bc72a8df</t>
  </si>
  <si>
    <t>bObw12</t>
  </si>
  <si>
    <t>779303a1bd0d454cab869cbba4c45088</t>
  </si>
  <si>
    <t>bodoko</t>
  </si>
  <si>
    <t>69f9a91771404bb2bbd5e7892ae6c0dd</t>
  </si>
  <si>
    <t>Bohab640</t>
  </si>
  <si>
    <t>197613e0e9c1497fa186dc6668094af9</t>
  </si>
  <si>
    <t>BoKo78</t>
  </si>
  <si>
    <t>23d5aa9be0664b65a63b3bdf9be0ce85</t>
  </si>
  <si>
    <t>bondy006</t>
  </si>
  <si>
    <t>582453ab3c1149ca8a8f93ce07f2c474</t>
  </si>
  <si>
    <t>boomercrbn</t>
  </si>
  <si>
    <t>40dced1ea39c4c0cb1f89b315368a0c2</t>
  </si>
  <si>
    <t>BourbonDude</t>
  </si>
  <si>
    <t>6822c55fb0f94da7841249e951081db5</t>
  </si>
  <si>
    <t>BradP15</t>
  </si>
  <si>
    <t>14ce5456fd2749e88484f44e15709ee0</t>
  </si>
  <si>
    <t>075970af41bf4ecf9174bace05eca75f</t>
  </si>
  <si>
    <t>Branks22</t>
  </si>
  <si>
    <t>a745e5dd7153477bac49efac75b4a580</t>
  </si>
  <si>
    <t>Braska_dadbod</t>
  </si>
  <si>
    <t>d5999bbd2f10469b820f374a155001cb</t>
  </si>
  <si>
    <t>bravesvolsbucs</t>
  </si>
  <si>
    <t>d516879ea36d40b2826cad8b1b00155e</t>
  </si>
  <si>
    <t>brettharned</t>
  </si>
  <si>
    <t>eb246ed4a8f04632b37ac9bac33f456f</t>
  </si>
  <si>
    <t>52e2a211c5364e2cb67c89421f2196d2</t>
  </si>
  <si>
    <t>BrewMaester</t>
  </si>
  <si>
    <t>f74303262fca4c4e9ca0ebcd9c51131b</t>
  </si>
  <si>
    <t>BrewScooper</t>
  </si>
  <si>
    <t>9aaa82e36f264bb1a44aeb2210bfac01</t>
  </si>
  <si>
    <t>BrewsForYou</t>
  </si>
  <si>
    <t>2b24fe511d674bb5851a4d507e6b9d3f</t>
  </si>
  <si>
    <t>brianjlama</t>
  </si>
  <si>
    <t>8349d8392e3b4e5aa79834a7c223e320</t>
  </si>
  <si>
    <t>BuckeyeGolf4</t>
  </si>
  <si>
    <t>725838615ff94eeaba17a1f86c3db967</t>
  </si>
  <si>
    <t>5c7d69aad09241fca4254293b5d1c49f</t>
  </si>
  <si>
    <t>bvincent5408</t>
  </si>
  <si>
    <t>849354296fae4d0498d99dc0869cc3e1</t>
  </si>
  <si>
    <t>callithowUCit</t>
  </si>
  <si>
    <t>3a2b9b143a654bbeb396663e16ad1623</t>
  </si>
  <si>
    <t>de773ddeb0d74e9695aa227d24e111f7</t>
  </si>
  <si>
    <t>efcb493a9e634abda338e438fcf6ed80</t>
  </si>
  <si>
    <t>CantFeelMeLegs</t>
  </si>
  <si>
    <t>c4184181d6e24a34b725ac22c716f5ce</t>
  </si>
  <si>
    <t>CaptainSnacks</t>
  </si>
  <si>
    <t>6171b6967cca40f1be31c1247d307734</t>
  </si>
  <si>
    <t>d13d0c96e53144c4ae263a3a11b34ade</t>
  </si>
  <si>
    <t>53f19ef4ac0f4007bf4e33056fdd95b0</t>
  </si>
  <si>
    <t>carveitup</t>
  </si>
  <si>
    <t>0443504f61d8436db3d7f9f8e11c83ec</t>
  </si>
  <si>
    <t>9744332c0ed547df920bdd61ddd7e9ab</t>
  </si>
  <si>
    <t>CBfrom77</t>
  </si>
  <si>
    <t>13cf9d1d64b04319b8f4349c11e9d2cf</t>
  </si>
  <si>
    <t>699dd14c25534290a87366830da745ce</t>
  </si>
  <si>
    <t>2eb4684cbdd54485926771e9276fbfd0</t>
  </si>
  <si>
    <t>f23bfb9518244843ab98a7114a69087f</t>
  </si>
  <si>
    <t>charvey77</t>
  </si>
  <si>
    <t>0bd6c2ce91ac44ccbb84e411f1a5fed3</t>
  </si>
  <si>
    <t>ChaseTheAggie</t>
  </si>
  <si>
    <t>e2ed0da193bf4e028600ca70968fe259</t>
  </si>
  <si>
    <t>ChasingBrownPow</t>
  </si>
  <si>
    <t>77a17489557f44918fcf619e9427f8ef</t>
  </si>
  <si>
    <t>ChasingThatBeat</t>
  </si>
  <si>
    <t>27d243ca2bb44fb9b5af0dbb195db483</t>
  </si>
  <si>
    <t>CHASIN_MyPR</t>
  </si>
  <si>
    <t>1a12ef1b33db486ea4c3e32796151454</t>
  </si>
  <si>
    <t>93e86f8541cf44fdb25bba5c5300b131</t>
  </si>
  <si>
    <t>ChefHammond</t>
  </si>
  <si>
    <t>8f1b360ba43f482dbcdd2a06133ae6b5</t>
  </si>
  <si>
    <t>Chefmattl</t>
  </si>
  <si>
    <t>f00289f4227142d7b5a3a9e9f2f37eab</t>
  </si>
  <si>
    <t>d09390aa579044c78cb3e21e00e49c6c</t>
  </si>
  <si>
    <t>ChilliWillie</t>
  </si>
  <si>
    <t>6beb70f011824db88ac617b342e16018</t>
  </si>
  <si>
    <t>Chiniak</t>
  </si>
  <si>
    <t>7a5499e0410f4399ac2f6584a86d2b31</t>
  </si>
  <si>
    <t>bcac2903439b452a9607bc1230dd16c3</t>
  </si>
  <si>
    <t>ChiroGator</t>
  </si>
  <si>
    <t>e890820c86064f72a1f3f82117ae7626</t>
  </si>
  <si>
    <t>Chris151515</t>
  </si>
  <si>
    <t>cb83b5b2e0024aff89b0d34b52e2114f</t>
  </si>
  <si>
    <t>ChrisJenny</t>
  </si>
  <si>
    <t>ecbfb5285d334d75b1551f48a9c218a8</t>
  </si>
  <si>
    <t>a0de8bedbd374984ab9a05550d51eb19</t>
  </si>
  <si>
    <t>5595cd3844bf48c0a41cbecf9b76670d</t>
  </si>
  <si>
    <t>cc889bfccc544992abe2e4775d54af9a</t>
  </si>
  <si>
    <t>CLForceDad</t>
  </si>
  <si>
    <t>26e24eb6560e453aa75f464b7ed6d542</t>
  </si>
  <si>
    <t>cliffhanger21</t>
  </si>
  <si>
    <t>8a6943e1bed24e4e9dc520455ae65921</t>
  </si>
  <si>
    <t>8df2328923444d818839d0be90b61608</t>
  </si>
  <si>
    <t>ClydesdaleSpinr</t>
  </si>
  <si>
    <t>c9ad8ccd0c4d4e2fb80e9e263d6a1d0b</t>
  </si>
  <si>
    <t>cmp1977</t>
  </si>
  <si>
    <t>875c69e287b846cabe51ba4ee29514cd</t>
  </si>
  <si>
    <t>a3234c461e714ea4bf86efc8481e6d14</t>
  </si>
  <si>
    <t>colin6ofus</t>
  </si>
  <si>
    <t>f3643c785f6c445b8c6602475f97bda9</t>
  </si>
  <si>
    <t>ComeAtMeBrew</t>
  </si>
  <si>
    <t>4cdcdd1c51114e8e87a98143b28167f0</t>
  </si>
  <si>
    <t>0f223cff1ece4e17985c32d376578b30</t>
  </si>
  <si>
    <t>CoolHwhip</t>
  </si>
  <si>
    <t>d8b26af658bd4a2faff2c2288fdaee79</t>
  </si>
  <si>
    <t>CopNeedsADonut</t>
  </si>
  <si>
    <t>34790779368e49cdbb6be3e8e5cb6a50</t>
  </si>
  <si>
    <t>CopSpinz4donuts</t>
  </si>
  <si>
    <t>69dd549b00d9411780245a9d3a15fb62</t>
  </si>
  <si>
    <t>coreyprinz</t>
  </si>
  <si>
    <t>78e1dda85cda4f1c8ed3663fea52c7b1</t>
  </si>
  <si>
    <t>CoronarySteel</t>
  </si>
  <si>
    <t>d029f61e73274f7e83d51e1fc7bb4df2</t>
  </si>
  <si>
    <t>ce7d33532df34a0781bec0cbffcb7c9d</t>
  </si>
  <si>
    <t>Cowbell_Fever</t>
  </si>
  <si>
    <t>26fadae1cd694ab3aa1eff5cad0a93a1</t>
  </si>
  <si>
    <t>CraigDaniel</t>
  </si>
  <si>
    <t>949db2c1f4334afc98cacc94d9f41863</t>
  </si>
  <si>
    <t>cdee2474bfcb411a8838da2f01e2fde1</t>
  </si>
  <si>
    <t>CRM75</t>
  </si>
  <si>
    <t>a465e46ed6ba48f08c433740c3f3a4b1</t>
  </si>
  <si>
    <t>Crocker12</t>
  </si>
  <si>
    <t>e39ae23f3d08463599a9ed1e1b626f27</t>
  </si>
  <si>
    <t>55f7aab9ac95419e9102283b5d9c0e66</t>
  </si>
  <si>
    <t>Crushn4Corndogs</t>
  </si>
  <si>
    <t>8e836110ef8c4c3b8bb95682faf1f578</t>
  </si>
  <si>
    <t>CruznAftrFusion</t>
  </si>
  <si>
    <t>28bd7c2a5b9e4247b8f7957ef0252d89</t>
  </si>
  <si>
    <t>7e0dc1966bb84c7ea5e68d138458fab8</t>
  </si>
  <si>
    <t>cummingsshawn09</t>
  </si>
  <si>
    <t>56de7d35b58547699037edcd0c0b6b0d</t>
  </si>
  <si>
    <t>CuseDocDad</t>
  </si>
  <si>
    <t>03de61a92ba14cc99d2772aeeef814be</t>
  </si>
  <si>
    <t>CutARusty1407</t>
  </si>
  <si>
    <t>0581ae3aa74e42afac78b39b976e30d5</t>
  </si>
  <si>
    <t>e7fafe03c34047e0b586cd3e463b98e8</t>
  </si>
  <si>
    <t>Cycletherapy312</t>
  </si>
  <si>
    <t>8522e98a88c74ff4b49380b69b98e24a</t>
  </si>
  <si>
    <t>b47b7e41f6724d3caae519c3ecfb3b1d</t>
  </si>
  <si>
    <t>CyclinMichaelin</t>
  </si>
  <si>
    <t>a8bfad93b12f47798f5fe61c79aec639</t>
  </si>
  <si>
    <t>CyKoHelio</t>
  </si>
  <si>
    <t>eb54493fd10840f0bbcdc6a3dbfa66dc</t>
  </si>
  <si>
    <t>D1behindU</t>
  </si>
  <si>
    <t>95c90f84343a4e48ac590a25eb0cd87e</t>
  </si>
  <si>
    <t>1703694f798747828a6652cd17c81e0d</t>
  </si>
  <si>
    <t>DadBodasaurus</t>
  </si>
  <si>
    <t>befd2ed10f97497bb3bcdca04a88fa7c</t>
  </si>
  <si>
    <t>0a86c23ff2ea4d918210b2ccf8a7d027</t>
  </si>
  <si>
    <t>8026c05482264797bdfdd71d52af5a4e</t>
  </si>
  <si>
    <t>Dadderall_Bod</t>
  </si>
  <si>
    <t>982362e233db456da037e9a851fb5bfd</t>
  </si>
  <si>
    <t>DaddyDanz</t>
  </si>
  <si>
    <t>cb4463d280db4f88b3e5a8ec355e3e7d</t>
  </si>
  <si>
    <t>DaddyMaregni</t>
  </si>
  <si>
    <t>686824446dc84530add59bf9c9a13351</t>
  </si>
  <si>
    <t>703fbd6b2fce42418b2011eef4a6ed44</t>
  </si>
  <si>
    <t>DadLife20</t>
  </si>
  <si>
    <t>1e11f8542708400983124d62b8fe3866</t>
  </si>
  <si>
    <t>4a2db5623ff24bf6adfb6c98feb32043</t>
  </si>
  <si>
    <t>DadofDorks</t>
  </si>
  <si>
    <t>8f9eec20fc5d46d1bbbe606dc4fc30c5</t>
  </si>
  <si>
    <t>DadofDragons3</t>
  </si>
  <si>
    <t>c2bee7efcdb343599efe67e001c6bd43</t>
  </si>
  <si>
    <t>0ee4c342436d494a9f44c85b48e4e8db</t>
  </si>
  <si>
    <t>DadSpeed</t>
  </si>
  <si>
    <t>3386364190314e9b8f0644d4cef87f1f</t>
  </si>
  <si>
    <t>DadsTestAcct</t>
  </si>
  <si>
    <t>4561797ff1524acc810726fe68238145</t>
  </si>
  <si>
    <t>DadToTwoFish</t>
  </si>
  <si>
    <t>e095c55a4a8444059f545248cc46d61a</t>
  </si>
  <si>
    <t>0c86c104e9084e17b4186d23d84525ad</t>
  </si>
  <si>
    <t>5ea25c523a3f4d919c2c180baed56584</t>
  </si>
  <si>
    <t>ac54b1a87e5c447f863cc8733e5e6b76</t>
  </si>
  <si>
    <t>DannyNeedsATow</t>
  </si>
  <si>
    <t>50e2f2cf681b42719602f10efcb65274</t>
  </si>
  <si>
    <t>darrinstar</t>
  </si>
  <si>
    <t>d6dcacf09e2d4be59e8834941ea3d189</t>
  </si>
  <si>
    <t>DarthBillium</t>
  </si>
  <si>
    <t>b894584bbd724afab448b901ed204ee8</t>
  </si>
  <si>
    <t>a53e65b2bafc4ba7be26138980b0859f</t>
  </si>
  <si>
    <t>Davesim</t>
  </si>
  <si>
    <t>4e87bae5989646aead4c8c137764e215</t>
  </si>
  <si>
    <t>bb9c915b09c448b28a1f09a6ab97daff</t>
  </si>
  <si>
    <t>1e63875b0bcc46129f63a81f48cf9254</t>
  </si>
  <si>
    <t>12703e2ff9874f4baacb314e275e5d1d</t>
  </si>
  <si>
    <t>DC0D</t>
  </si>
  <si>
    <t>80e9392d4b134a31911a0096e004a54d</t>
  </si>
  <si>
    <t>a33b28e384ef48e0b9a1aa8e9a9aa343</t>
  </si>
  <si>
    <t>DDub90</t>
  </si>
  <si>
    <t>133d16e279e24f8ea906c1222f250ad9</t>
  </si>
  <si>
    <t>DeadLegsJosh</t>
  </si>
  <si>
    <t>9db1a77bd5e547b9807eae89f6785948</t>
  </si>
  <si>
    <t>4d679af096db46019e1e5a6093ed56ee</t>
  </si>
  <si>
    <t>01cd035ccb794da4a6cebf478ce02b64</t>
  </si>
  <si>
    <t>Dempsey34</t>
  </si>
  <si>
    <t>fc4848b74ea6480aa2062e11511215ed</t>
  </si>
  <si>
    <t>DennisSullivan</t>
  </si>
  <si>
    <t>965b71a899f14a1e9cb7817f3c6b63e9</t>
  </si>
  <si>
    <t>derekgg1</t>
  </si>
  <si>
    <t>06836e80a0a74130927bde32cd9701e8</t>
  </si>
  <si>
    <t>dfally</t>
  </si>
  <si>
    <t>6c790ce9158145eba8da5cc3de238dbc</t>
  </si>
  <si>
    <t>DFWSaint504</t>
  </si>
  <si>
    <t>944aae5622e14b7f81f85f21bd5ff327</t>
  </si>
  <si>
    <t>5315db2727224c42b7215ba92471089b</t>
  </si>
  <si>
    <t>DICKEY13</t>
  </si>
  <si>
    <t>d5a5b98e93b14b73b634323162d9d14d</t>
  </si>
  <si>
    <t>0a9182d613ae49a6a08212a571dd7188</t>
  </si>
  <si>
    <t>disney_fangirl</t>
  </si>
  <si>
    <t>9dc54c8da05c4e40b8ce99591ef79e3d</t>
  </si>
  <si>
    <t>DisplacedHoser</t>
  </si>
  <si>
    <t>7f5965c06c454d15b1f5adb6c4d3d9ca</t>
  </si>
  <si>
    <t>DiveAndClimb</t>
  </si>
  <si>
    <t>2d9c277c12b5452cb6ae3fc7e2603969</t>
  </si>
  <si>
    <t>DJwynne</t>
  </si>
  <si>
    <t>e012c5be75b345d69c704eea8fd7def6</t>
  </si>
  <si>
    <t>_dkmorris</t>
  </si>
  <si>
    <t>319e517544e241fe9c90af9fecf64c20</t>
  </si>
  <si>
    <t>dmkdaddykong</t>
  </si>
  <si>
    <t>422af49415904e6eb61f7dde3dac8385</t>
  </si>
  <si>
    <t>1785968ab8c44bfaa4f4aa36b64b8155</t>
  </si>
  <si>
    <t>Doc_Combat</t>
  </si>
  <si>
    <t>03f58b4cf03d43929b04aefafdfe9cea</t>
  </si>
  <si>
    <t>dfcf5b3065ea462c9af29b561d6c2f80</t>
  </si>
  <si>
    <t>158d62d75ce54d848755c5a0aa592ec1</t>
  </si>
  <si>
    <t>DoctorAK</t>
  </si>
  <si>
    <t>edb34280fc1d49f596c35381f7fabe92</t>
  </si>
  <si>
    <t>DoctorWalnuts</t>
  </si>
  <si>
    <t>761ae3f7222b415e8ab1ef864d56fae6</t>
  </si>
  <si>
    <t>63de7c7cabc64cdf8346065ebd5d2825</t>
  </si>
  <si>
    <t>DoIt4Me4Them</t>
  </si>
  <si>
    <t>2be7d56fded045118ef81d8272609bed</t>
  </si>
  <si>
    <t>afa647ca80bb40d9a670ddfc696e2842</t>
  </si>
  <si>
    <t>dontgiveaHIIT</t>
  </si>
  <si>
    <t>9c35133487c648fe94dd514343468219</t>
  </si>
  <si>
    <t>dont_ya_clay</t>
  </si>
  <si>
    <t>fe1e9b4ee99348528a2fe0199b2da92a</t>
  </si>
  <si>
    <t>DookieWins</t>
  </si>
  <si>
    <t>e71eb73dd73348b2b4da2a44b08bfc81</t>
  </si>
  <si>
    <t>Dorkasaurus</t>
  </si>
  <si>
    <t>ad23ce1e73c24f0ebf3cb625b0b3d11a</t>
  </si>
  <si>
    <t>draftingoldguy</t>
  </si>
  <si>
    <t>cac8a57904a34c8ebc3973ddeb68c8d0</t>
  </si>
  <si>
    <t>DraMatticDad</t>
  </si>
  <si>
    <t>6a4d87e51d2c4d23b6256fd3168dd470</t>
  </si>
  <si>
    <t>Dr_butts</t>
  </si>
  <si>
    <t>f36446128e2e45eca23857cf6467878d</t>
  </si>
  <si>
    <t>DrDaddy22</t>
  </si>
  <si>
    <t>1a7dbd9b8ed34e4ab41e9ec34efc55e0</t>
  </si>
  <si>
    <t>DrDaddyPete</t>
  </si>
  <si>
    <t>b21475d9b3bd4dc5aa105c560fe60f0a</t>
  </si>
  <si>
    <t>DrewNavyJAG</t>
  </si>
  <si>
    <t>43c039c283834f45a91fea6f589ac455</t>
  </si>
  <si>
    <t>drgutsnstuff</t>
  </si>
  <si>
    <t>ac997f07314341deb144ee4c1773fb19</t>
  </si>
  <si>
    <t>DrinkinDragon</t>
  </si>
  <si>
    <t>01c994e5196d4a6b953b76cecf5c264e</t>
  </si>
  <si>
    <t>a47b37094574417083a5a0ff904e641b</t>
  </si>
  <si>
    <t>654bbe6674424fa18de9bad754ee3180</t>
  </si>
  <si>
    <t>c9d3175571d44324945ce0f3a30a133a</t>
  </si>
  <si>
    <t>DruOhh</t>
  </si>
  <si>
    <t>65fe4e194752420bb6ca9adc75b3eaa3</t>
  </si>
  <si>
    <t>d_senif</t>
  </si>
  <si>
    <t>6f0fc5db17f34716a2e0f42042e98783</t>
  </si>
  <si>
    <t>dttspartynole</t>
  </si>
  <si>
    <t>7fb9af19bebb4fa6af27b3666cf49de3</t>
  </si>
  <si>
    <t>duker387</t>
  </si>
  <si>
    <t>8d60d641c8334563aec9aa6fec1d278d</t>
  </si>
  <si>
    <t>DwightSchrute_</t>
  </si>
  <si>
    <t>340609d700d94f4e89c9e05420782a07</t>
  </si>
  <si>
    <t>eddiedunks</t>
  </si>
  <si>
    <t>ce18a10278fe4f09b343537cecc16da8</t>
  </si>
  <si>
    <t>EEdwards24</t>
  </si>
  <si>
    <t>c7a87d25e9bf42dc8539e5dc02daa8e9</t>
  </si>
  <si>
    <t>El_Cucuy</t>
  </si>
  <si>
    <t>ad77e6a95c624db5af60620dc72dd52d</t>
  </si>
  <si>
    <t>elstonpartyof5</t>
  </si>
  <si>
    <t>13dde85c22d841a2a11debc3bdaa523a</t>
  </si>
  <si>
    <t>53083477115c42d7b3fe43191c21be4d</t>
  </si>
  <si>
    <t>a4a6b625775042f3bbf3bbe12c76b880</t>
  </si>
  <si>
    <t>0379349440844f53aefc6e860b1cdbf5</t>
  </si>
  <si>
    <t>ernivy3</t>
  </si>
  <si>
    <t>2959a5f7f4324a9d8ec97895eea89768</t>
  </si>
  <si>
    <t>E_ROCK4801</t>
  </si>
  <si>
    <t>9ac0e57f3ce64f40bc77909d6e4aa64e</t>
  </si>
  <si>
    <t>ET_Pelo_Home</t>
  </si>
  <si>
    <t>8e614e970c864961bf892aec981e1d53</t>
  </si>
  <si>
    <t>c5c3bf9d57514a52989177d9c27bea94</t>
  </si>
  <si>
    <t>Fatb0y_Slim</t>
  </si>
  <si>
    <t>06c6ed2f452b43ca96fbdf814a3c0d24</t>
  </si>
  <si>
    <t>918499f01e1a418f96eaa4d43521905e</t>
  </si>
  <si>
    <t>fatkidracing</t>
  </si>
  <si>
    <t>16a94bcacfbe44ebb5b900defe4f8e20</t>
  </si>
  <si>
    <t>FatLad_2_FitDad</t>
  </si>
  <si>
    <t>ab0b7d07a30b463ca29b1ad73cc6d8f7</t>
  </si>
  <si>
    <t>fat_to_fitish</t>
  </si>
  <si>
    <t>8c87ff7ff4fb41e7a7827b3dcb9dd62b</t>
  </si>
  <si>
    <t>fedupfatguy</t>
  </si>
  <si>
    <t>4bd7d53758914644bb935e5ec4e18d7b</t>
  </si>
  <si>
    <t>FEELtheBURN21</t>
  </si>
  <si>
    <t>93e50b5cef1f489481af4b8e0c798537</t>
  </si>
  <si>
    <t>FemursForDayz</t>
  </si>
  <si>
    <t>805e5b1f025e4685aab7975c46a463c3</t>
  </si>
  <si>
    <t>FihMando</t>
  </si>
  <si>
    <t>317042abf7134d35ac46d415a2322a16</t>
  </si>
  <si>
    <t>FilMackem1</t>
  </si>
  <si>
    <t>03dfb89169d6486c925076ed087f949a</t>
  </si>
  <si>
    <t>85e02e5e5a3242bcae519d1d101bcafb</t>
  </si>
  <si>
    <t>First_or_Lastt</t>
  </si>
  <si>
    <t>07ea6c4f57ff4c65b3786e4609043254</t>
  </si>
  <si>
    <t>6d1a863b4e174cb5bed8913c14b46cd3</t>
  </si>
  <si>
    <t>ccf8cba71b4d4d9c811dd7cdca63e454</t>
  </si>
  <si>
    <t>9037b969f56149adb4f40ae83d92f507</t>
  </si>
  <si>
    <t>FiveSantas</t>
  </si>
  <si>
    <t>82c6e5235b624569971b1df4bbde7be7</t>
  </si>
  <si>
    <t>FlashBrown</t>
  </si>
  <si>
    <t>7170031096f2423e8dc86561651f4fd5</t>
  </si>
  <si>
    <t>FlatMattRDH</t>
  </si>
  <si>
    <t>b3545f2d5ee04a18924876016b28ba30</t>
  </si>
  <si>
    <t>FlippinJamesO</t>
  </si>
  <si>
    <t>6550c0ac9f024bc4af2089f178ecdf43</t>
  </si>
  <si>
    <t>FLX_Rider</t>
  </si>
  <si>
    <t>6858511665564bf19892d958e4be0cd5</t>
  </si>
  <si>
    <t>c8e73d6fc726407bba8dd0e0c12ec992</t>
  </si>
  <si>
    <t>flyerdrew21</t>
  </si>
  <si>
    <t>393888ec16b14e379c03b4026c1eec3c</t>
  </si>
  <si>
    <t>FlyingYashman</t>
  </si>
  <si>
    <t>b99262659cc44e4e97ccbb852c080b3a</t>
  </si>
  <si>
    <t>_FORD_</t>
  </si>
  <si>
    <t>9eed3b0b0d6847eca0b5e152144499ec</t>
  </si>
  <si>
    <t>ForeverYoung72</t>
  </si>
  <si>
    <t>eef362cccc694c0cad4db7d20a35d301</t>
  </si>
  <si>
    <t>FourOutfielders</t>
  </si>
  <si>
    <t>57d9cc00762c45708da795d38fbec8cd</t>
  </si>
  <si>
    <t>fresh92704</t>
  </si>
  <si>
    <t>1f708ad9f704476dbbba2db8c4cba559</t>
  </si>
  <si>
    <t>7437e2af576d4c839be484bebc938ae4</t>
  </si>
  <si>
    <t>friscohiller</t>
  </si>
  <si>
    <t>3f83242aa5c7404fac340d3e11b23ef4</t>
  </si>
  <si>
    <t>Froznkid98</t>
  </si>
  <si>
    <t>d4f2012c45d1452cace628cb87c50de5</t>
  </si>
  <si>
    <t>FullMetalMatt</t>
  </si>
  <si>
    <t>98dd7d00f1a44faaa42fc46e32779cd4</t>
  </si>
  <si>
    <t>funkyridr</t>
  </si>
  <si>
    <t>904b34eec07b48cfabc466044903a1e5</t>
  </si>
  <si>
    <t>Gary006</t>
  </si>
  <si>
    <t>d67d71377c2a43f49b4a7043c4ca6939</t>
  </si>
  <si>
    <t>gatoraus</t>
  </si>
  <si>
    <t>6163a55957474ed9bdbd449de5e04a05</t>
  </si>
  <si>
    <t>c341746c4c6a45d38fcaf51aaa705549</t>
  </si>
  <si>
    <t>GatorCharlie</t>
  </si>
  <si>
    <t>7183ca573ce04425893f0929e5b35bea</t>
  </si>
  <si>
    <t>8ed73728c97a453f8c5b3d6cb49efdd6</t>
  </si>
  <si>
    <t>Geeoff310</t>
  </si>
  <si>
    <t>9f16aba958a34ad3882eac0530a21e04</t>
  </si>
  <si>
    <t>7a8e331323304ca8a5586c01f0927331</t>
  </si>
  <si>
    <t>e6fd482fe7fb420da49d5f6cf726cf10</t>
  </si>
  <si>
    <t>f877cde8ee394da4ae4e2d8a6a520d43</t>
  </si>
  <si>
    <t>51d0fa47ca124eb8b9f1be87944913a7</t>
  </si>
  <si>
    <t>GETupSTANDup</t>
  </si>
  <si>
    <t>52acb70116b0460781fcb01ff122410e</t>
  </si>
  <si>
    <t>87651bbb474a4cd98fa229326e4638f5</t>
  </si>
  <si>
    <t>b1680e9f89b44a5f90a60837e45c68d4</t>
  </si>
  <si>
    <t>giantdefyhutson</t>
  </si>
  <si>
    <t>15fd10dbfa954d32bd495c09e19f4df5</t>
  </si>
  <si>
    <t>19bd241d014840fd89f3b7bd42298ecb</t>
  </si>
  <si>
    <t>ec21d4f7a3f64d57b711147a47ffe590</t>
  </si>
  <si>
    <t>89b0c69f3f7a440d890757af9dba643c</t>
  </si>
  <si>
    <t>GirlDadInTN</t>
  </si>
  <si>
    <t>4fd1498462c4412694143096ab5ebdb8</t>
  </si>
  <si>
    <t>Girl_Dad_of3</t>
  </si>
  <si>
    <t>7917bc5a4fff4a0f981cdf261112d3b1</t>
  </si>
  <si>
    <t>78d2f0b89cbb4fafbcae99da8d6df11b</t>
  </si>
  <si>
    <t>0a8a592b36df41b4a6820175a0bdc5db</t>
  </si>
  <si>
    <t>59615d899dbc4d158ceb6fef2a64e164</t>
  </si>
  <si>
    <t>GlutesWitDaFur</t>
  </si>
  <si>
    <t>46aa601c57fa484da3198d1ec3541c0a</t>
  </si>
  <si>
    <t>f42b73bde43d4a72938644f7ba3977ed</t>
  </si>
  <si>
    <t>GoCrashGo</t>
  </si>
  <si>
    <t>746fe7100e744b35a54d89cce835eed4</t>
  </si>
  <si>
    <t>GOGOG0</t>
  </si>
  <si>
    <t>9662694af0bd45eca322c3f6af6f6b78</t>
  </si>
  <si>
    <t>golfdad82</t>
  </si>
  <si>
    <t>6bb8d1f50d8b4f82830ae3ebc8e3bc27</t>
  </si>
  <si>
    <t>GonnaFlyNow</t>
  </si>
  <si>
    <t>5b3c8bc5fd6349d69723556a225a5de4</t>
  </si>
  <si>
    <t>Goodguyjeff</t>
  </si>
  <si>
    <t>84e69c37c8584ad596ac2f8890918a20</t>
  </si>
  <si>
    <t>Grateful_Dad_TX</t>
  </si>
  <si>
    <t>132ecd800db8461b93876215aef84f8d</t>
  </si>
  <si>
    <t>GreenJeepGuy</t>
  </si>
  <si>
    <t>4e9d6cff272f484e87ae03a324edffb7</t>
  </si>
  <si>
    <t>76ca71aa96c7455591502f54740c6616</t>
  </si>
  <si>
    <t>GRL_DAD_X_6</t>
  </si>
  <si>
    <t>c2c77475f5294d27a32446c5268f0051</t>
  </si>
  <si>
    <t>01c46d784e4a4666b579b2b960c95d12</t>
  </si>
  <si>
    <t>gtgoose83</t>
  </si>
  <si>
    <t>68539b33c18d45928510b39d07e6a7d1</t>
  </si>
  <si>
    <t>guygoesto11</t>
  </si>
  <si>
    <t>05680cd460f745d78e91bbb0ce6c5c9a</t>
  </si>
  <si>
    <t>HaasGene</t>
  </si>
  <si>
    <t>69633b3f36994a28ad6a7133daa6eb64</t>
  </si>
  <si>
    <t>Haavoc1230</t>
  </si>
  <si>
    <t>8f3e594991a143baa65f0751318e7640</t>
  </si>
  <si>
    <t>hadlinho83</t>
  </si>
  <si>
    <t>b67dca5d4d0345418323ca599e5d9775</t>
  </si>
  <si>
    <t>892e7c36d41a4cf7a082c7095b9603fd</t>
  </si>
  <si>
    <t>Hallz006</t>
  </si>
  <si>
    <t>367f12b4ee62443aa28fb4f006c97734</t>
  </si>
  <si>
    <t>ae9560b0d65b48a285c3c500c972a15a</t>
  </si>
  <si>
    <t>HardWorkRJ</t>
  </si>
  <si>
    <t>146efde340184980b18f24cc9f42fd77</t>
  </si>
  <si>
    <t>hate2wrkout</t>
  </si>
  <si>
    <t>f408da925fc24369a6d572741d93ddad</t>
  </si>
  <si>
    <t>HaveANiceDave</t>
  </si>
  <si>
    <t>b992a1f5c4a342b4a8ab953b92c2acea</t>
  </si>
  <si>
    <t>HaynieCalves</t>
  </si>
  <si>
    <t>858ebf81f7464a94b30d9aeb49515cd2</t>
  </si>
  <si>
    <t>HaysMe</t>
  </si>
  <si>
    <t>3231bbfc853b4b29ab158b57a7c01bdb</t>
  </si>
  <si>
    <t>Here4FBombs</t>
  </si>
  <si>
    <t>ae087a87b75e4160b8f64d7ad2668f07</t>
  </si>
  <si>
    <t>heyddub</t>
  </si>
  <si>
    <t>d61da5df9e1d496bba50394aaa2f9f34</t>
  </si>
  <si>
    <t>HeyNow_DPT</t>
  </si>
  <si>
    <t>cbdcc18214524af48a433965a1570cc6</t>
  </si>
  <si>
    <t>9a843cb046a54460bf454ce5f4eb68fe</t>
  </si>
  <si>
    <t>HeySpaniard</t>
  </si>
  <si>
    <t>2a8a0c46d80c4095a468100e95f95506</t>
  </si>
  <si>
    <t>a935f4fa622f4be9bc0a20313950523e</t>
  </si>
  <si>
    <t>Higgins823</t>
  </si>
  <si>
    <t>eafb640db20749ca8ef57c9a6cd23d96</t>
  </si>
  <si>
    <t>HockeyDance_Dad</t>
  </si>
  <si>
    <t>67fe9a7812bc4840817394184eec34f4</t>
  </si>
  <si>
    <t>hokiemonarch</t>
  </si>
  <si>
    <t>e7ba9aa2471547e98c07859e4b8572ef</t>
  </si>
  <si>
    <t>Hopkeno</t>
  </si>
  <si>
    <t>22064c273bba4a19b6b7507f8f121ce9</t>
  </si>
  <si>
    <t>hotwheelsson</t>
  </si>
  <si>
    <t>d279537b416f43ac829844ac9b9df305</t>
  </si>
  <si>
    <t>IAlsoSuckAtGolf</t>
  </si>
  <si>
    <t>6583f7bb19634e0aa60abb6dc7b106a6</t>
  </si>
  <si>
    <t>639337cdc4614621965006e40e1a440d</t>
  </si>
  <si>
    <t>Ibrake4Pizzzaa</t>
  </si>
  <si>
    <t>a4b56a2111bb4b458a65a076afb9ed86</t>
  </si>
  <si>
    <t>6c5df09db21a4f459989be5f85919094</t>
  </si>
  <si>
    <t>Im_Ed</t>
  </si>
  <si>
    <t>f2f61383ad09466faa6a05b52ebd8326</t>
  </si>
  <si>
    <t>IndianaPTbrad</t>
  </si>
  <si>
    <t>e3bc6223bbbd41cd80df3bf25b314091</t>
  </si>
  <si>
    <t>IndyStew</t>
  </si>
  <si>
    <t>c1b9b8d9c9ed4c8bb9325c6226033a99</t>
  </si>
  <si>
    <t>436a5559bb874b538563ea794139f1f0</t>
  </si>
  <si>
    <t>iPedal4PorkRoll</t>
  </si>
  <si>
    <t>a5a4bfba773e488b8155542369cb815a</t>
  </si>
  <si>
    <t>8ca4720d02704085899378803c707ec2</t>
  </si>
  <si>
    <t>ironrev</t>
  </si>
  <si>
    <t>404b2a61729f4853b57162e5e9f1fc90</t>
  </si>
  <si>
    <t>ITrade4It21</t>
  </si>
  <si>
    <t>2a54a958ebdb4765af69fbc106a699c4</t>
  </si>
  <si>
    <t>IveGotTheSpinz1</t>
  </si>
  <si>
    <t>03c60a5cb752441caa3c6fad0a4651f4</t>
  </si>
  <si>
    <t>6c48fceead5c4a9fa1f6b186f2e2517b</t>
  </si>
  <si>
    <t>JackSkullington</t>
  </si>
  <si>
    <t>71332814bc29450d98f7a2a5df28e6c6</t>
  </si>
  <si>
    <t>Jake_C_MSP</t>
  </si>
  <si>
    <t>a95594a4bc2348be875a2522f0aa33e9</t>
  </si>
  <si>
    <t>971aa45b97dd4b1b8c55fbdb53d9f604</t>
  </si>
  <si>
    <t>2d0b6c4e194e4c94a806fa10b27a8f9e</t>
  </si>
  <si>
    <t>b25838bb636f4f258d094e343293fd33</t>
  </si>
  <si>
    <t>JasonD2</t>
  </si>
  <si>
    <t>5c08e8af4592473d9a48f80650c29d15</t>
  </si>
  <si>
    <t>JasonLNK</t>
  </si>
  <si>
    <t>ac3c466fb1d14010bc106a1bd2400e02</t>
  </si>
  <si>
    <t>jasonpetty</t>
  </si>
  <si>
    <t>48cbd7a8d38f41f69722cf7879b582ce</t>
  </si>
  <si>
    <t>jaxdawg998</t>
  </si>
  <si>
    <t>efcb6114d6c94c44981a73e22e472861</t>
  </si>
  <si>
    <t>JayMan3084</t>
  </si>
  <si>
    <t>ad47313df55345528e1169cd9369798b</t>
  </si>
  <si>
    <t>JayZ1976</t>
  </si>
  <si>
    <t>60dfced57fa548608926d5534b7a0752</t>
  </si>
  <si>
    <t>j_baer</t>
  </si>
  <si>
    <t>63e973337d26489d9cc900450d8759d8</t>
  </si>
  <si>
    <t>JBBallard</t>
  </si>
  <si>
    <t>8a7eabbdaaad423db5de06e992b7e050</t>
  </si>
  <si>
    <t>08ece69062b448e1b6c8668c21314eb7</t>
  </si>
  <si>
    <t>jbrinny</t>
  </si>
  <si>
    <t>c175018a6868474f88a682692d25fbd6</t>
  </si>
  <si>
    <t>JBSimpson4</t>
  </si>
  <si>
    <t>38f0edf277b04ddda9e529b6ac876164</t>
  </si>
  <si>
    <t>J_Cyclintime</t>
  </si>
  <si>
    <t>46edad7873fc474eabd933dc2709a57d</t>
  </si>
  <si>
    <t>33d4f15f517942db9b13c6f9e8d6ed63</t>
  </si>
  <si>
    <t>JeremyTheWicked</t>
  </si>
  <si>
    <t>b4f3e037232143b9aaaf765c228cef5e</t>
  </si>
  <si>
    <t>jerseystrÃ¸ng</t>
  </si>
  <si>
    <t>aa19ae19def34c1b8cfc0a9b248dd28e</t>
  </si>
  <si>
    <t>jesse34</t>
  </si>
  <si>
    <t>10b282ec6e4c4fcba4d84f7c56a68002</t>
  </si>
  <si>
    <t>JFreezy1</t>
  </si>
  <si>
    <t>b53ee90a623641aab647b7e76f3c9805</t>
  </si>
  <si>
    <t>0794d14b9f21474ab0678b61847c9725</t>
  </si>
  <si>
    <t>cb23f4f4fe94411c80a50530f7bec900</t>
  </si>
  <si>
    <t>6219a625b9234e158be7bce09e2c49d7</t>
  </si>
  <si>
    <t>jgutierrezmd</t>
  </si>
  <si>
    <t>246c68ee23a54ed28c8a77a66eeff05c</t>
  </si>
  <si>
    <t>JhOY_Ride1023</t>
  </si>
  <si>
    <t>ac07ee9df6364029bc282cf29fa85d66</t>
  </si>
  <si>
    <t>Jiffy_Lube</t>
  </si>
  <si>
    <t>43fd88b28e46431d8a7f0d9efa56934f</t>
  </si>
  <si>
    <t>c0eb889b9eaa440ea32ca2f1d75c4d2d</t>
  </si>
  <si>
    <t>Jim_Bither</t>
  </si>
  <si>
    <t>8374d0c1995a4f7da9099226af5c3500</t>
  </si>
  <si>
    <t>8ed9080fc02a400ca014c378eb9523c5</t>
  </si>
  <si>
    <t>d8459cd0c23845f787accd017202a553</t>
  </si>
  <si>
    <t>jkat87</t>
  </si>
  <si>
    <t>ed1d875778164c37916d0a53f66464f9</t>
  </si>
  <si>
    <t>JKonopinski</t>
  </si>
  <si>
    <t>283b8866b2fa4268b16b3f112d06b9e7</t>
  </si>
  <si>
    <t>JLindholm</t>
  </si>
  <si>
    <t>effbcb4af2ce4e7b8145b3a94a89da19</t>
  </si>
  <si>
    <t>4fe333a4d443499f8ef80cd62bd465b2</t>
  </si>
  <si>
    <t>Joe_nel</t>
  </si>
  <si>
    <t>3330035535af4968a5d45b806e92b459</t>
  </si>
  <si>
    <t>JoeyKar</t>
  </si>
  <si>
    <t>4398239febdc408c84790e00945b3ab0</t>
  </si>
  <si>
    <t>b7c1590756144be6b74911b1865a1b93</t>
  </si>
  <si>
    <t>JohnnyCupcakes</t>
  </si>
  <si>
    <t>568792c54e984e4296d0f0cc39bb841a</t>
  </si>
  <si>
    <t>b6b58ac8d6e841ebb17e5c81437d8412</t>
  </si>
  <si>
    <t>cb38d0bcbc344e3094e7d58b62cf831e</t>
  </si>
  <si>
    <t>JoNix19</t>
  </si>
  <si>
    <t>a0aebfac4f7d4dc58e1689bc514784f3</t>
  </si>
  <si>
    <t>ca5e9845124c4ab1bcf9e92773109212</t>
  </si>
  <si>
    <t>d6f1651e613240b18b438eeddcd5cc9c</t>
  </si>
  <si>
    <t>152259b696d644cba38db09a62bede5c</t>
  </si>
  <si>
    <t>J_Rita8</t>
  </si>
  <si>
    <t>e5b505906ff646408180efbe80f2ff50</t>
  </si>
  <si>
    <t>Jrobert91</t>
  </si>
  <si>
    <t>e0e944bc10474a4bbf37eccd9d75c153</t>
  </si>
  <si>
    <t>4616994ac098406986f26c0154bac164</t>
  </si>
  <si>
    <t>js_loki</t>
  </si>
  <si>
    <t>53c268688c8a454d825e44fd5c154e8a</t>
  </si>
  <si>
    <t>Jstee29</t>
  </si>
  <si>
    <t>5d48e04a95304e26939cfeafd777d503</t>
  </si>
  <si>
    <t>30dfb4c55ffd4ab79ff8dda8a61f6b8e</t>
  </si>
  <si>
    <t>Judobum</t>
  </si>
  <si>
    <t>f6bbab71968d4e7881b127281185af7c</t>
  </si>
  <si>
    <t>7475dd0ad6c94976a275009726491a2d</t>
  </si>
  <si>
    <t>justdlwp</t>
  </si>
  <si>
    <t>0bcf39accc37498bbec3ea4f1578a613</t>
  </si>
  <si>
    <t>JustinPerry9</t>
  </si>
  <si>
    <t>e8ef94f1c445466489f0f9060fad1aee</t>
  </si>
  <si>
    <t>IN_PROGRESS</t>
  </si>
  <si>
    <t>JVAVrides311</t>
  </si>
  <si>
    <t>40323b6a9aef4b2aa9c59d9211cb7655</t>
  </si>
  <si>
    <t>8b569c1bc0694e81bbce190653ba0414</t>
  </si>
  <si>
    <t>b0df57260acb4676bde94eec31729d9e</t>
  </si>
  <si>
    <t>Kayakanglr</t>
  </si>
  <si>
    <t>c418c1c66d014f96a73d9e80cc16edd7</t>
  </si>
  <si>
    <t>KBKid23</t>
  </si>
  <si>
    <t>46d6b012174c4c7285b478524039b613</t>
  </si>
  <si>
    <t>f61ecfd54f704865ac7e9d376e61928c</t>
  </si>
  <si>
    <t>KDoReMi172</t>
  </si>
  <si>
    <t>011dfa9ff1cf46c2b59b298c30af2ebc</t>
  </si>
  <si>
    <t>kentron82</t>
  </si>
  <si>
    <t>a09205b70c30458ba6432d406e8ec3ba</t>
  </si>
  <si>
    <t>KevCrouch</t>
  </si>
  <si>
    <t>5344d0cb4331448daa7ab8c297baf251</t>
  </si>
  <si>
    <t>e1b9afc04920417c8e281c3cc2460a35</t>
  </si>
  <si>
    <t>KevTut</t>
  </si>
  <si>
    <t>941f99c58ec241fa8c52a47d68097085</t>
  </si>
  <si>
    <t>KickingStolly14</t>
  </si>
  <si>
    <t>6f97b6d330304070bf8f109446e6006a</t>
  </si>
  <si>
    <t>killerwebs</t>
  </si>
  <si>
    <t>95c744ef0a2d4cd89a1526dbdcd9bcb3</t>
  </si>
  <si>
    <t>caa359baa9194a0286eeb80b195734b3</t>
  </si>
  <si>
    <t>7ba67ac658cf441cbe375137681a730b</t>
  </si>
  <si>
    <t>KingMojito</t>
  </si>
  <si>
    <t>1757c8a990174ffd95225fa568c414a9</t>
  </si>
  <si>
    <t>95c555045a0a4966b44fb9f806fc6ea6</t>
  </si>
  <si>
    <t>7ba40c68c9d049c6a9275b3404f89077</t>
  </si>
  <si>
    <t>9a9955c2eca04662a6bf88643ae6a7df</t>
  </si>
  <si>
    <t>dba1016bb18343f7b8c745c52910d610</t>
  </si>
  <si>
    <t>65402d07572343a18e943c6f53142b32</t>
  </si>
  <si>
    <t>KooldownKyle</t>
  </si>
  <si>
    <t>9464552307d84c1ab8826d493c1f6c99</t>
  </si>
  <si>
    <t>kristapor80</t>
  </si>
  <si>
    <t>f8af6e71a5a34c918607446bdc892407</t>
  </si>
  <si>
    <t>Kulsrfr</t>
  </si>
  <si>
    <t>77158c487c4b4c81bc337ec54ae545fe</t>
  </si>
  <si>
    <t>Kurt423</t>
  </si>
  <si>
    <t>321f2ab5f06948ca8d32b8bcfaa277f9</t>
  </si>
  <si>
    <t>Kurty22</t>
  </si>
  <si>
    <t>e75d15805077484886e6846693986874</t>
  </si>
  <si>
    <t>KY_DAD</t>
  </si>
  <si>
    <t>c91ccd3682c24ec19a4391f8be6473f5</t>
  </si>
  <si>
    <t>2abc2283fea14a658098166534b608b7</t>
  </si>
  <si>
    <t>kyledbarber</t>
  </si>
  <si>
    <t>22f2ae0c5eba4c9babee794c9712b634</t>
  </si>
  <si>
    <t>KY_Lineman</t>
  </si>
  <si>
    <t>5c17b7d25cac4c92ae696359293c171f</t>
  </si>
  <si>
    <t>L0GG3R</t>
  </si>
  <si>
    <t>004f66759b8d4a709c2c1c6b8b9e28dc</t>
  </si>
  <si>
    <t>LahnoMC</t>
  </si>
  <si>
    <t>2a548d978f5e4155aae8ca365228fbe1</t>
  </si>
  <si>
    <t>d71f3986af3743128149e3e9df160d01</t>
  </si>
  <si>
    <t>Lebo_16</t>
  </si>
  <si>
    <t>9e01079990734bf3b9ecc3d69a0a2be4</t>
  </si>
  <si>
    <t>5d743026607b47c08c50cda8972b6bad</t>
  </si>
  <si>
    <t>Lifes_a_Dance</t>
  </si>
  <si>
    <t>002c9b85884d49c68c371f4539c0b3cd</t>
  </si>
  <si>
    <t>LightningBoltzy</t>
  </si>
  <si>
    <t>e0f0a4a109f048e1800e3f52136b720f</t>
  </si>
  <si>
    <t>LingTran</t>
  </si>
  <si>
    <t>5ccc47d61c2345ecb5dc9b032984ba85</t>
  </si>
  <si>
    <t>livinglifelucky</t>
  </si>
  <si>
    <t>97dfc36451ea43d4a3156a11cd617cd3</t>
  </si>
  <si>
    <t>d1ef2c262cd841b4819902960a158439</t>
  </si>
  <si>
    <t>Lorehavemercy</t>
  </si>
  <si>
    <t>2cd8e877cd8b420eb7d7e52769a99633</t>
  </si>
  <si>
    <t>LSU343</t>
  </si>
  <si>
    <t>9f8d2ae2c99e4b67a226b0326766e798</t>
  </si>
  <si>
    <t>lukechaput</t>
  </si>
  <si>
    <t>0cb03060d59149c1a84f932e7b0822d5</t>
  </si>
  <si>
    <t>lvivanco</t>
  </si>
  <si>
    <t>d950bcf26b9e427ca467a15107ad479f</t>
  </si>
  <si>
    <t>M_and_M_615</t>
  </si>
  <si>
    <t>d84155644725483c8f05a41ff1fe7235</t>
  </si>
  <si>
    <t>458c48342dab4583ab390b6d6979e7e1</t>
  </si>
  <si>
    <t>MarathonGorilla</t>
  </si>
  <si>
    <t>6bfa454fc51f4c5e90f753ea180dc60f</t>
  </si>
  <si>
    <t>Mark_Garduno</t>
  </si>
  <si>
    <t>bdea2682fc924926afb535c600a51bb7</t>
  </si>
  <si>
    <t>Master_Builder</t>
  </si>
  <si>
    <t>1da32ded9e6d4795904c967991ac907d</t>
  </si>
  <si>
    <t>matt0988</t>
  </si>
  <si>
    <t>daf701f5b3434221a4e19b142a00bc25</t>
  </si>
  <si>
    <t>50288c5527cd4503ab53efa31128234e</t>
  </si>
  <si>
    <t>MattFritts</t>
  </si>
  <si>
    <t>f2eacb57025c4b339699ea603d617e16</t>
  </si>
  <si>
    <t>9a1770516a2a48e59d369d74c06e385f</t>
  </si>
  <si>
    <t>Matt_SpaceForce</t>
  </si>
  <si>
    <t>8a597aa66f2c4d80bbeed066d035e26b</t>
  </si>
  <si>
    <t>561cad376481477cbe65d59deca5f90e</t>
  </si>
  <si>
    <t>e147653cc8e94a16917f47d0d656c3fd</t>
  </si>
  <si>
    <t>McChuckin</t>
  </si>
  <si>
    <t>6aa337fecdb54d27b28403be146d40d4</t>
  </si>
  <si>
    <t>210b9450c6224fafb938dc38ac997fcb</t>
  </si>
  <si>
    <t>mdavidson716</t>
  </si>
  <si>
    <t>7f34442b26e24aecbceddfa55bfe851d</t>
  </si>
  <si>
    <t>57e8dd99c33e4f91ae92fd5adb6d5188</t>
  </si>
  <si>
    <t>2cba733fcded4b0fa1ebb16301f2cc74</t>
  </si>
  <si>
    <t>1d5807de005a4e1abf71c23ca0b6681f</t>
  </si>
  <si>
    <t>Midz</t>
  </si>
  <si>
    <t>7a0fe4f4e6524a4ab6e368c0ca6b2bb7</t>
  </si>
  <si>
    <t>67eecfccbf324dee88af23af77d5d0ba</t>
  </si>
  <si>
    <t>064eaae29d324b48a5beb31f330f554e</t>
  </si>
  <si>
    <t>mikeonabike25</t>
  </si>
  <si>
    <t>11decd3458f94a689f39662ce456d3e6</t>
  </si>
  <si>
    <t>Mike_on_thebike</t>
  </si>
  <si>
    <t>8c74da049bb2484fafdc73e23f50d18b</t>
  </si>
  <si>
    <t>MikeRidesBike16</t>
  </si>
  <si>
    <t>e99235d0d4714a1dbe75db4c09f44cae</t>
  </si>
  <si>
    <t>e6b34103a2684df3bae152d03210c6f2</t>
  </si>
  <si>
    <t>84c9eb3107e4405e8305ac3123d7cdf1</t>
  </si>
  <si>
    <t>Mikey_D_of3</t>
  </si>
  <si>
    <t>b97d28cc8b564648bdf2e487d251be31</t>
  </si>
  <si>
    <t>Mikey_P10</t>
  </si>
  <si>
    <t>bc749fa200574e54a663fc731d43bac4</t>
  </si>
  <si>
    <t>d0b638ed4120498f861d44eee472903c</t>
  </si>
  <si>
    <t>7da1180d4bab486f854004673b0ec446</t>
  </si>
  <si>
    <t>MisterB17</t>
  </si>
  <si>
    <t>4eced4bda66d4a21952071da2858ff4c</t>
  </si>
  <si>
    <t>mister_finance</t>
  </si>
  <si>
    <t>6dd88410742f449fbec2068b6e2be2c5</t>
  </si>
  <si>
    <t>ea16f2d4fec4427e90daf2260d6f6bda</t>
  </si>
  <si>
    <t>MJK89</t>
  </si>
  <si>
    <t>ab5c96df202c423cb5551211328db5f8</t>
  </si>
  <si>
    <t>mnmhendricks</t>
  </si>
  <si>
    <t>4904689a27414f70aa07e3bc2a084c8c</t>
  </si>
  <si>
    <t>MoBeyda</t>
  </si>
  <si>
    <t>850e9879d3914d1abff4e635016478bf</t>
  </si>
  <si>
    <t>Moegator</t>
  </si>
  <si>
    <t>e48d686748db4f83b64fa9487cf34c7d</t>
  </si>
  <si>
    <t>81bfbf3d8bb14a76920467886eb2739a</t>
  </si>
  <si>
    <t>1d0acda8fc794fa5805e6a7c8d4d73d8</t>
  </si>
  <si>
    <t>morekaobells</t>
  </si>
  <si>
    <t>f269aa1676dd4270bbec72c21930e391</t>
  </si>
  <si>
    <t>moto_moto</t>
  </si>
  <si>
    <t>349d8fac46b647cebbd09b03b371b1a0</t>
  </si>
  <si>
    <t>mporter1987</t>
  </si>
  <si>
    <t>ff2eb0ab27b64903bf9b954098017e70</t>
  </si>
  <si>
    <t>MrAndres321</t>
  </si>
  <si>
    <t>c4c046ad1cdf4c57a08e39bcac6c56fc</t>
  </si>
  <si>
    <t>2c0e9a61309e4276a12f4fe75f5128aa</t>
  </si>
  <si>
    <t>mr__hidalgo</t>
  </si>
  <si>
    <t>36f79426f80f429b812f13dcd22accd4</t>
  </si>
  <si>
    <t>MrImpossibleO_o</t>
  </si>
  <si>
    <t>5d0ad9d571fa4c4fbfba0413b3e3ef51</t>
  </si>
  <si>
    <t>a6acda4aee1a4ea197a039b0e024d541</t>
  </si>
  <si>
    <t>mrmyst3rious</t>
  </si>
  <si>
    <t>81f37cc3fdd94640bcf72f2fe0246ebf</t>
  </si>
  <si>
    <t>Mr_Scarpelli</t>
  </si>
  <si>
    <t>a2be54d696e9486799f4e18d0e3158c0</t>
  </si>
  <si>
    <t>ea456f15a5274b7eb723c2d3d3ef8046</t>
  </si>
  <si>
    <t>MTBWakeSurfer</t>
  </si>
  <si>
    <t>93e21b74357b4cbfb9911179d89262cf</t>
  </si>
  <si>
    <t>mustardstain</t>
  </si>
  <si>
    <t>155263ebb7384d19b4968623d80044e2</t>
  </si>
  <si>
    <t>mvrubino</t>
  </si>
  <si>
    <t>a40517e0a4914916b0d4a909404b61cb</t>
  </si>
  <si>
    <t>MWMorrison</t>
  </si>
  <si>
    <t>6ec38d110a0e46aea10e524889dc1dcd</t>
  </si>
  <si>
    <t>70c3864230404224874536b0bdfad6ec</t>
  </si>
  <si>
    <t>NDCrew</t>
  </si>
  <si>
    <t>d92db9b0328249e8945c12b1862b0c95</t>
  </si>
  <si>
    <t>NeilsPoppnWeelz</t>
  </si>
  <si>
    <t>f818c87706db4ba4837b4dd8f536f116</t>
  </si>
  <si>
    <t>2fb580a2b8644e43836d548bbc8856ca</t>
  </si>
  <si>
    <t>9be0e46d6e864aa7833820c6a58a9a6a</t>
  </si>
  <si>
    <t>newpdad</t>
  </si>
  <si>
    <t>ae67b3d31650469989ff3ef8100c112c</t>
  </si>
  <si>
    <t>nightoweloff</t>
  </si>
  <si>
    <t>ab9e49e7187249989ba59b09601c8a63</t>
  </si>
  <si>
    <t>Nkbenson10</t>
  </si>
  <si>
    <t>620748eba53647d5a9e10be36aa0c27d</t>
  </si>
  <si>
    <t>4a7f222ad41f494ca67010f2bab54255</t>
  </si>
  <si>
    <t>NorcoRider12</t>
  </si>
  <si>
    <t>4ffd887c862b453891329e19813e7658</t>
  </si>
  <si>
    <t>NorieDaGreat</t>
  </si>
  <si>
    <t>5acf51db731846cb8941f4906a5ef66f</t>
  </si>
  <si>
    <t>a5ff4d3d02a84d90b4ae08db7b29343a</t>
  </si>
  <si>
    <t>Not_so_Iron_man</t>
  </si>
  <si>
    <t>44dcc54ed597416a91033427f367861b</t>
  </si>
  <si>
    <t>NuclearNate</t>
  </si>
  <si>
    <t>b4edb2b1146049bc9dc5a878a78164c3</t>
  </si>
  <si>
    <t>4fd1deddc21c4df189ed1d3951355358</t>
  </si>
  <si>
    <t>NuJerzey</t>
  </si>
  <si>
    <t>a124eacdf18a4dd8976df74ec5030e18</t>
  </si>
  <si>
    <t>numb_nuts</t>
  </si>
  <si>
    <t>595e701a89f9493aa737bd550d6501b1</t>
  </si>
  <si>
    <t>NurseAdam</t>
  </si>
  <si>
    <t>c502e26f0b2948f293e875d069fa2149</t>
  </si>
  <si>
    <t>dd448733e7b84e85ba493990c7444844</t>
  </si>
  <si>
    <t>Oh_Really_Oh</t>
  </si>
  <si>
    <t>9c59143aa08a4081bf0204693680d752</t>
  </si>
  <si>
    <t>ole76</t>
  </si>
  <si>
    <t>0f4d0763a7bb4901b570dee278a73ffb</t>
  </si>
  <si>
    <t>omgtaintpain</t>
  </si>
  <si>
    <t>b1f97473b65c4696b4776e1a5e584c58</t>
  </si>
  <si>
    <t>d98f223c6bb64cc38d19ae491b613028</t>
  </si>
  <si>
    <t>On__Your_Left</t>
  </si>
  <si>
    <t>07f26f45aaa54f59adc9e9dc3933353d</t>
  </si>
  <si>
    <t>Oscar61</t>
  </si>
  <si>
    <t>c4167d803b1e4bf18a251c674218d189</t>
  </si>
  <si>
    <t>918ca4f43dfd4a67a0d323eb60482a6a</t>
  </si>
  <si>
    <t>Outlaw_Ernie</t>
  </si>
  <si>
    <t>6226ce3de25749f1b7756f52e9442e22</t>
  </si>
  <si>
    <t>PaBell209</t>
  </si>
  <si>
    <t>1db405b4e4e940a583e5718bce8c79b1</t>
  </si>
  <si>
    <t>Paddy_S</t>
  </si>
  <si>
    <t>0528bec2fe0d4c6db17e0f635454c9b8</t>
  </si>
  <si>
    <t>PapaNugg</t>
  </si>
  <si>
    <t>cb2f3875805f442e9840bd2224bae147</t>
  </si>
  <si>
    <t>papastrochak</t>
  </si>
  <si>
    <t>048dbc21c96b473e8b266dfe740563f7</t>
  </si>
  <si>
    <t>Pat_in_Boston</t>
  </si>
  <si>
    <t>9ec801e1dd3f4075aa6030733aa3c7a6</t>
  </si>
  <si>
    <t>918f6ac17a0849bc8521cfc7e91d63c2</t>
  </si>
  <si>
    <t>33c0758dcda9437a87d78feea257067a</t>
  </si>
  <si>
    <t>77a8b4edd8004e34a8b53f927381d4ff</t>
  </si>
  <si>
    <t>paulow</t>
  </si>
  <si>
    <t>d44002e7481f41b39b05581c55aa3a67</t>
  </si>
  <si>
    <t>14f102ea76514956b5d060c989196c37</t>
  </si>
  <si>
    <t>pc33</t>
  </si>
  <si>
    <t>94605587f93f4f78a704aa25b98971e6</t>
  </si>
  <si>
    <t>PCCClubChamp</t>
  </si>
  <si>
    <t>6a58eec101ed4fa5b98827ead83adbe9</t>
  </si>
  <si>
    <t>PedalDaddy50</t>
  </si>
  <si>
    <t>56d55cb2662c4b2fa58db493c1d2448f</t>
  </si>
  <si>
    <t>PeloHusbandJ</t>
  </si>
  <si>
    <t>9d21aa27a88f4e9686f30f96d08d18bb</t>
  </si>
  <si>
    <t>PeloJoe_81</t>
  </si>
  <si>
    <t>9cbb6522302c47c09275a599c4ae9e32</t>
  </si>
  <si>
    <t>Pelopithecus</t>
  </si>
  <si>
    <t>ab05f11d2a0246deaf377f4195078cbd</t>
  </si>
  <si>
    <t>Peloradoan</t>
  </si>
  <si>
    <t>61d038dfb2fe4f9a90f91948c1315e86</t>
  </si>
  <si>
    <t>PeloRonRon</t>
  </si>
  <si>
    <t>88dd6093b8b14f9b9305573b3d1d6cc2</t>
  </si>
  <si>
    <t>PeloTWIN35</t>
  </si>
  <si>
    <t>0d1aa1d4abf04eb4b86820ec965089c4</t>
  </si>
  <si>
    <t>Peneloton821</t>
  </si>
  <si>
    <t>f88202dea5d948bbb6b614afeaf39d1f</t>
  </si>
  <si>
    <t>721bcc4b4d8f49319f24a048b030c8cd</t>
  </si>
  <si>
    <t>PeterZee</t>
  </si>
  <si>
    <t>8bab9c4a42294aa8929cff4a6191190b</t>
  </si>
  <si>
    <t>PhatMattNC</t>
  </si>
  <si>
    <t>b32a8b38be3b4537a67d965e54a7940f</t>
  </si>
  <si>
    <t>12a5464c89fc4b90be355dab0591a22d</t>
  </si>
  <si>
    <t>PhillyP333</t>
  </si>
  <si>
    <t>3fc67039666f4bddab2fac226946a017</t>
  </si>
  <si>
    <t>3e7403dad19d435ab0fb0db40b181bc1</t>
  </si>
  <si>
    <t>10387333eb4042cba7ece8b840cf5fd0</t>
  </si>
  <si>
    <t>platinov</t>
  </si>
  <si>
    <t>13ff58a4da1a40d98b478c27170d4f9c</t>
  </si>
  <si>
    <t>Plavoton</t>
  </si>
  <si>
    <t>dbc2eb6f359145b285a65c91eae0ead4</t>
  </si>
  <si>
    <t>Player_4</t>
  </si>
  <si>
    <t>854b0f4c5bf6480f899b785ef2983647</t>
  </si>
  <si>
    <t>PlinyTheSlower</t>
  </si>
  <si>
    <t>4ae21296d17e4750a516e8534a5a3fdf</t>
  </si>
  <si>
    <t>PNav0425</t>
  </si>
  <si>
    <t>719ae6ab73f54665a482c6191b543f8a</t>
  </si>
  <si>
    <t>PNWHockeyDad</t>
  </si>
  <si>
    <t>2ecc0ef5779e401a9a205d987774b305</t>
  </si>
  <si>
    <t>poetsmiddel</t>
  </si>
  <si>
    <t>f4a46819054d41b89aaaceb951214978</t>
  </si>
  <si>
    <t>PoolOfSweat_ATX</t>
  </si>
  <si>
    <t>8c02470c5ad2455e8b1b8ec05adca7dc</t>
  </si>
  <si>
    <t>PoppaKel</t>
  </si>
  <si>
    <t>28ab54bc34ed4c509da6162eb314784f</t>
  </si>
  <si>
    <t>Power_Wheels</t>
  </si>
  <si>
    <t>fd899157ca8b4b1198f9b04f1a972a70</t>
  </si>
  <si>
    <t>PradDawg</t>
  </si>
  <si>
    <t>cf75e38cdf5e4a8db2acd089040412d9</t>
  </si>
  <si>
    <t>preacherb</t>
  </si>
  <si>
    <t>d96d761903de4723b56d20627b28f54c</t>
  </si>
  <si>
    <t>President_Liam</t>
  </si>
  <si>
    <t>ddb4612144f84124915954286ac09847</t>
  </si>
  <si>
    <t>ProfPoison</t>
  </si>
  <si>
    <t>f75f96b5f008490ebae1e2ffdea217cd</t>
  </si>
  <si>
    <t>Pryscylla</t>
  </si>
  <si>
    <t>b2d977d7e6ed487cbd55bbd43dcb9cc4</t>
  </si>
  <si>
    <t>ddcffe09973d43deafc582755eea0cf2</t>
  </si>
  <si>
    <t>PT_4EVER</t>
  </si>
  <si>
    <t>bf2594d6b7e041648ed953083b73672c</t>
  </si>
  <si>
    <t>PucksNPedals86</t>
  </si>
  <si>
    <t>bedf052aaaea4baa83cd95597ab7eed1</t>
  </si>
  <si>
    <t>puddlz_24_7</t>
  </si>
  <si>
    <t>9ccd16cae85445048779ed98d0a12166</t>
  </si>
  <si>
    <t>RABJR</t>
  </si>
  <si>
    <t>8e3586da4519412cbece046088e2ed51</t>
  </si>
  <si>
    <t>cc0c1ee0c20c4d008a6d4833217ece3e</t>
  </si>
  <si>
    <t>7e7650c2d48a48dbbfb27372bc07ea82</t>
  </si>
  <si>
    <t>RadDadStig</t>
  </si>
  <si>
    <t>ff2c512b28c840319e4bd31463893ca0</t>
  </si>
  <si>
    <t>999ae1ad2b9e49e6b89f9b4320e3aab2</t>
  </si>
  <si>
    <t>b6c28f8cfde347ee9d9d435f2dafa217</t>
  </si>
  <si>
    <t>f250ecb63b9d48a7a757329d72f3aa48</t>
  </si>
  <si>
    <t>rayzcar</t>
  </si>
  <si>
    <t>88d60e49ea1d463ca9705166cc14fac4</t>
  </si>
  <si>
    <t>7b0513cfa0354108ba44fdaceecab9bc</t>
  </si>
  <si>
    <t>e8155c53db2940e59f6c1a7089316156</t>
  </si>
  <si>
    <t>Rhino47</t>
  </si>
  <si>
    <t>24e410c79303429b97b1a40c8bd7a697</t>
  </si>
  <si>
    <t>rich41n</t>
  </si>
  <si>
    <t>c3fa169d66f4420d8fc39228f4e18184</t>
  </si>
  <si>
    <t>richierich7</t>
  </si>
  <si>
    <t>f463d0c1eec04e84bc1531a39ef6bc98</t>
  </si>
  <si>
    <t>2873ae8e387e4e7e8d847e5ef009246e</t>
  </si>
  <si>
    <t>RickScrilla</t>
  </si>
  <si>
    <t>f3af54e54e5643d59e12d38d9f67961b</t>
  </si>
  <si>
    <t>rickyohead</t>
  </si>
  <si>
    <t>5a6838dc5c46477bb9ca007ac14fd7ee</t>
  </si>
  <si>
    <t>Ride4My3boys16</t>
  </si>
  <si>
    <t>4bb2baad7c1b479dbf0d7f6af7e18074</t>
  </si>
  <si>
    <t>70f72622f30641f3b3ec4128eb93fe62</t>
  </si>
  <si>
    <t>ride_or_dad</t>
  </si>
  <si>
    <t>36c85efb499e40319640064ce2378fba</t>
  </si>
  <si>
    <t>rides4poptarts</t>
  </si>
  <si>
    <t>da9dee7befbe47fbbff868b24a4ac5a2</t>
  </si>
  <si>
    <t>245cbbc16d2f47ca8fea51f23036669f</t>
  </si>
  <si>
    <t>Riding41Sanity</t>
  </si>
  <si>
    <t>3d322a6056494c6d9b70505bed185b25</t>
  </si>
  <si>
    <t>riding4Hamms</t>
  </si>
  <si>
    <t>05678a7ed3cf4c3e9873bdc0691f1eb1</t>
  </si>
  <si>
    <t>RidingForALaff</t>
  </si>
  <si>
    <t>a17e32856f2d4068a9a494ae38e0ff7e</t>
  </si>
  <si>
    <t>7f513350878d4900899c4a3b1a915621</t>
  </si>
  <si>
    <t>RipCity2Boston</t>
  </si>
  <si>
    <t>beaceab7eec44cd599e2501a5b2198a9</t>
  </si>
  <si>
    <t>a3e6f709cd1141aeac3ed2b5d108e627</t>
  </si>
  <si>
    <t>RoadRiderLBG</t>
  </si>
  <si>
    <t>85e469a50ab54c20abf1037e70b3b0be</t>
  </si>
  <si>
    <t>RobCap1</t>
  </si>
  <si>
    <t>aaa25a237b224672aebd94be728186a7</t>
  </si>
  <si>
    <t>0bc7a87c22784c03b2acf090df753e4f</t>
  </si>
  <si>
    <t>c4e1e20207b84bee90f788d0f9eda870</t>
  </si>
  <si>
    <t>rolorider</t>
  </si>
  <si>
    <t>5cf1eaa8633443e584a87343a66a34c3</t>
  </si>
  <si>
    <t>Ronin2021</t>
  </si>
  <si>
    <t>700b8f8352984204831b5e382556cbb9</t>
  </si>
  <si>
    <t>Roux_en_Y_Guy</t>
  </si>
  <si>
    <t>ca58983ed0af4c5fb7d93160fd7f6c26</t>
  </si>
  <si>
    <t>a9315c5f4ed7446c8ab64deb8d095c3f</t>
  </si>
  <si>
    <t>RTaylor31</t>
  </si>
  <si>
    <t>cde1a460f2544dbc964906e42e6a99ab</t>
  </si>
  <si>
    <t>cc00447cfa5f403c94913b8a3e2158c4</t>
  </si>
  <si>
    <t>RugbyRider82</t>
  </si>
  <si>
    <t>1922441497954a728ad5d174b7d78a61</t>
  </si>
  <si>
    <t>rugercon</t>
  </si>
  <si>
    <t>b01bdd0e98aa4933b1f94741d67847ee</t>
  </si>
  <si>
    <t>run4rum</t>
  </si>
  <si>
    <t>b1827f5bc5bb46afa23efb467a28e9b0</t>
  </si>
  <si>
    <t>45728c8be0414c82a635f14dca4761ee</t>
  </si>
  <si>
    <t>RunsOnCoffeeMD</t>
  </si>
  <si>
    <t>ed678cef131744f88920eda92f9fb5aa</t>
  </si>
  <si>
    <t>RunTheJoules_</t>
  </si>
  <si>
    <t>29e601e872654dfb8df54884692e94b2</t>
  </si>
  <si>
    <t>ryancadams</t>
  </si>
  <si>
    <t>87e24a43028246ea905a68fda1983d20</t>
  </si>
  <si>
    <t>ryanlkeith</t>
  </si>
  <si>
    <t>c9171f7b3e4b4adbbeedb0964028c52b</t>
  </si>
  <si>
    <t>286b544944a744e7b16fce28bc02727a</t>
  </si>
  <si>
    <t>ryannel24</t>
  </si>
  <si>
    <t>6696d991a1bd401e9f63283011e92b40</t>
  </si>
  <si>
    <t>ryansolimeo</t>
  </si>
  <si>
    <t>4a85a4d43d9d4fa191fb4d613d3374ba</t>
  </si>
  <si>
    <t>RydeOrDie125</t>
  </si>
  <si>
    <t>4802cbc2a3894b28b2bf18810ad34571</t>
  </si>
  <si>
    <t>RySell</t>
  </si>
  <si>
    <t>3efb46f882c9440588809bb6c1774378</t>
  </si>
  <si>
    <t>sablefish</t>
  </si>
  <si>
    <t>d75bbebdeff545f5b490c8de64cdd307</t>
  </si>
  <si>
    <t>09ee04dc1344410eabcbc84f01577023</t>
  </si>
  <si>
    <t>Sal_123</t>
  </si>
  <si>
    <t>f57cb2caa85f4fd792eb9defedb9665a</t>
  </si>
  <si>
    <t>Samk_AR</t>
  </si>
  <si>
    <t>f7895fe398ac4eb482c1fb8c90566088</t>
  </si>
  <si>
    <t>SamsDad37</t>
  </si>
  <si>
    <t>0529148acbc34853b112f27243b29d44</t>
  </si>
  <si>
    <t>saw_htx</t>
  </si>
  <si>
    <t>2da2ec30ba9b461fa6c4c77eed6a6af9</t>
  </si>
  <si>
    <t>scottrudy</t>
  </si>
  <si>
    <t>68f47169f14041f0aa593bc3859ddff0</t>
  </si>
  <si>
    <t>ScottSpin11</t>
  </si>
  <si>
    <t>37ee53ce33d94311a0e299921cafb70f</t>
  </si>
  <si>
    <t>scott_spins7</t>
  </si>
  <si>
    <t>654c87f009af4a1d836b36b27717580e</t>
  </si>
  <si>
    <t>c55e9717f9904133998e94ea92b39660</t>
  </si>
  <si>
    <t>1ab20bc2c4194b7fad53a051aa9b57cb</t>
  </si>
  <si>
    <t>SeanTee</t>
  </si>
  <si>
    <t>58947094d738472c859b4ae17cd1c2d3</t>
  </si>
  <si>
    <t>40cded16f8134fa08b42118bf0a976d7</t>
  </si>
  <si>
    <t>Send_Noods</t>
  </si>
  <si>
    <t>a69ad4a3a6b042ea93d7ba15951aa79d</t>
  </si>
  <si>
    <t>e0df9614360e4ef7a2179682ffd55a0a</t>
  </si>
  <si>
    <t>01dd8ab92c82467eb9710a63c8a27c91</t>
  </si>
  <si>
    <t>Shawn729</t>
  </si>
  <si>
    <t>6fd263860df445a9938546dd0c5d49a0</t>
  </si>
  <si>
    <t>SitAllDayITLife</t>
  </si>
  <si>
    <t>fcfd2d65ace840719f17874dd45b407f</t>
  </si>
  <si>
    <t>sjuhawks19</t>
  </si>
  <si>
    <t>177241e85f3b4f7c86358ba0ea1fc1f1</t>
  </si>
  <si>
    <t>27df11a3423c4bfc842d41b3cd3587aa</t>
  </si>
  <si>
    <t>1f7a8e6c88f34cb9ac14a4f82561f1f9</t>
  </si>
  <si>
    <t>slothcycle1130</t>
  </si>
  <si>
    <t>2c72a66ce16547288ea2e2d87b9eddd3</t>
  </si>
  <si>
    <t>Slothnado</t>
  </si>
  <si>
    <t>65e419bce04243dd9250bb1da8fa561b</t>
  </si>
  <si>
    <t>Sluggo250</t>
  </si>
  <si>
    <t>bc6404d6ba784a3cb8e02f386a1fe08c</t>
  </si>
  <si>
    <t>c852184b3c384d41a991139560f0ddd6</t>
  </si>
  <si>
    <t>Smooth_Rider41</t>
  </si>
  <si>
    <t>ff85ba016d024ce797a54917b34ae8cf</t>
  </si>
  <si>
    <t>SoboCuse</t>
  </si>
  <si>
    <t>1cfc28ebcc494632bc7323fd1a9cc398</t>
  </si>
  <si>
    <t>SoCalVader</t>
  </si>
  <si>
    <t>4a42434046f549cc9ac142fd0d99af2a</t>
  </si>
  <si>
    <t>SoldierMedic616</t>
  </si>
  <si>
    <t>308e5276ea264ca2a83a7cc384569bb2</t>
  </si>
  <si>
    <t>1ebe175f119b489689518640bfe94122</t>
  </si>
  <si>
    <t>0c219fd6c1ac4736ac0e13d559de3b1f</t>
  </si>
  <si>
    <t>SouthernSteel</t>
  </si>
  <si>
    <t>a261e4f54060464c81fc610559ba6b60</t>
  </si>
  <si>
    <t>74aec5cde0da4038905f0fe6ed833a6f</t>
  </si>
  <si>
    <t>1fe9f19ceba8475589c2e447fcc3a66a</t>
  </si>
  <si>
    <t>f4835491262a4cb3a6521d6fd7ea946a</t>
  </si>
  <si>
    <t>SpeedySteveTN</t>
  </si>
  <si>
    <t>7d1bf4f190ba4d6ab43548f75d313464</t>
  </si>
  <si>
    <t>SpiderSpin</t>
  </si>
  <si>
    <t>f4cff64e41b24bba98dba34c83931131</t>
  </si>
  <si>
    <t>SpinLiftRead</t>
  </si>
  <si>
    <t>19bf2e8e75c64240ba17a94ca56e985d</t>
  </si>
  <si>
    <t>spinner_G</t>
  </si>
  <si>
    <t>c9c0fc22acb24cf4930759feb5e6cc75</t>
  </si>
  <si>
    <t>SpinningDadof4</t>
  </si>
  <si>
    <t>152ed113632b43599c94689a96d8a390</t>
  </si>
  <si>
    <t>SpinningGorilla</t>
  </si>
  <si>
    <t>f90b0c4986d64eca838ca88fb22d1193</t>
  </si>
  <si>
    <t>Spinny_Chris</t>
  </si>
  <si>
    <t>d199e5a1e2cf4e68bcf47c0583eaf081</t>
  </si>
  <si>
    <t>SpinSharkESQ</t>
  </si>
  <si>
    <t>7010c7ad55264cc4be1ee07a1710728a</t>
  </si>
  <si>
    <t>75d6d34dea3441d09ee267a65f03835f</t>
  </si>
  <si>
    <t>SpinThatJawn</t>
  </si>
  <si>
    <t>75db381fb6eb4b938e5cad9421ec15bb</t>
  </si>
  <si>
    <t>SpokenJest</t>
  </si>
  <si>
    <t>7310752a543147deb43602bbd6f1d16a</t>
  </si>
  <si>
    <t>spsxu2002</t>
  </si>
  <si>
    <t>53cf2f311c9743d0bed4ad7689938f37</t>
  </si>
  <si>
    <t>SteelBoiler</t>
  </si>
  <si>
    <t>e89f9bb6a2e745b6b9f2cbefc523616b</t>
  </si>
  <si>
    <t>Stevew72</t>
  </si>
  <si>
    <t>7bc8c067f7e3402eb323123fec989e34</t>
  </si>
  <si>
    <t>StickmanBB</t>
  </si>
  <si>
    <t>9e966c1435834be6b67d0eaac80c2ec7</t>
  </si>
  <si>
    <t>SugarNova</t>
  </si>
  <si>
    <t>4c3470ddbfeb4d46980dda4cd26dcd56</t>
  </si>
  <si>
    <t>SunnyRider79</t>
  </si>
  <si>
    <t>3ba1c07c11fc449ea2efb93c747671bb</t>
  </si>
  <si>
    <t>supapedals17</t>
  </si>
  <si>
    <t>78de04ddd99f4eada704a41dcbab3d57</t>
  </si>
  <si>
    <t>Super_Mario2</t>
  </si>
  <si>
    <t>4f5b50d0fd5f4e4ca616286e538b2158</t>
  </si>
  <si>
    <t>Sushiman316</t>
  </si>
  <si>
    <t>bed61f3920604efeb481a6147c7e3b6a</t>
  </si>
  <si>
    <t>sv_rapp</t>
  </si>
  <si>
    <t>af908accb8104af8aacbea51a253d841</t>
  </si>
  <si>
    <t>sweet_scotty</t>
  </si>
  <si>
    <t>61655c631c514f10b1e81406e36fcd68</t>
  </si>
  <si>
    <t>swilson851</t>
  </si>
  <si>
    <t>153597906aed465a896a87d8d5ec0908</t>
  </si>
  <si>
    <t>1b28f029f4ac4d20b4bef126584821ec</t>
  </si>
  <si>
    <t>t0nyV</t>
  </si>
  <si>
    <t>2160e5776d07409a80fd4c0aee1000f2</t>
  </si>
  <si>
    <t>c8c7d523b8a04c05ae099a4101843707</t>
  </si>
  <si>
    <t>da01fb3cb7624dafabe660121137c5e6</t>
  </si>
  <si>
    <t>TAZish67</t>
  </si>
  <si>
    <t>41ca710485e74d21b2438aecfe9c5988</t>
  </si>
  <si>
    <t>tdrake75</t>
  </si>
  <si>
    <t>cad4ec120c004d42846fe5e62654fa79</t>
  </si>
  <si>
    <t>TEACHnBEERZ</t>
  </si>
  <si>
    <t>fafcdf2923c2449887648e0272bf1652</t>
  </si>
  <si>
    <t>ThatGuyNamedJ</t>
  </si>
  <si>
    <t>e3e9605207444b6aae07ca45f25e14cc</t>
  </si>
  <si>
    <t>the_AA_train</t>
  </si>
  <si>
    <t>6c20ac455e69479088b20e4ce1c9ef58</t>
  </si>
  <si>
    <t>thecaptain92</t>
  </si>
  <si>
    <t>7ccad8e370d8491081667981da9fa8c6</t>
  </si>
  <si>
    <t>ece69fd4136e40f2a6f8edb57b44a20b</t>
  </si>
  <si>
    <t>The_Dad_alorian</t>
  </si>
  <si>
    <t>2d52c1aa3c4342218774fffa7fbb866a</t>
  </si>
  <si>
    <t>d8350ce901de4c2595df4157f24b6b1a</t>
  </si>
  <si>
    <t>TheEverglow</t>
  </si>
  <si>
    <t>e7fe56b9516a47eeb4d9b9788b7e49f9</t>
  </si>
  <si>
    <t>TheIronBeagle</t>
  </si>
  <si>
    <t>155b3725058b41d1bf4fd08900c04c31</t>
  </si>
  <si>
    <t>TheKentuckyKona</t>
  </si>
  <si>
    <t>8359f533c8a04533b5f20c18564e435b</t>
  </si>
  <si>
    <t>The_Kusz</t>
  </si>
  <si>
    <t>f990fd3b23fe4741980e16caf8aa85b4</t>
  </si>
  <si>
    <t>TheMellTrain</t>
  </si>
  <si>
    <t>e7e4e67e1d2c48f6aca7732cf23c562b</t>
  </si>
  <si>
    <t>TheNotoriousRDP</t>
  </si>
  <si>
    <t>39b0b3ffed7c4efca8cf959bec720b61</t>
  </si>
  <si>
    <t>ThePaceBetween</t>
  </si>
  <si>
    <t>361e76f99049403dad35c0503723da95</t>
  </si>
  <si>
    <t>e4771d1e302d41879493f78d04532091</t>
  </si>
  <si>
    <t>3f19cf541a344787aee288b4f6992589</t>
  </si>
  <si>
    <t>5253449e6b0c4d78adacf3786b4810a6</t>
  </si>
  <si>
    <t>TheSpinDoctor22</t>
  </si>
  <si>
    <t>7a678630cdd64064b8d7761bb48dce80</t>
  </si>
  <si>
    <t>67c83bb87ab6483592c1c37b55bcdb36</t>
  </si>
  <si>
    <t>thunderbuddies7</t>
  </si>
  <si>
    <t>443ce8b60e88479381544b47b5b87626</t>
  </si>
  <si>
    <t>a6a2a5ba70274203a4e0209ea0e960eb</t>
  </si>
  <si>
    <t>932c7f776981409f8f4997bf3bbfff9c</t>
  </si>
  <si>
    <t>Tigers22</t>
  </si>
  <si>
    <t>060361cbb5994fc59cab45c1d79fc63f</t>
  </si>
  <si>
    <t>T_JONES_</t>
  </si>
  <si>
    <t>e6a1a2783cb34a1fac42e9346558badd</t>
  </si>
  <si>
    <t>tjstarr12</t>
  </si>
  <si>
    <t>3f1ea81cbbef4517b85afce9e72a7b6e</t>
  </si>
  <si>
    <t>2b349fd134af4a309b99daf6fdf50a63</t>
  </si>
  <si>
    <t>Tn_Cycle_Beast</t>
  </si>
  <si>
    <t>41637d48ea394693ba59818fe4078d80</t>
  </si>
  <si>
    <t>2a6699147271442d9980d6ed5a7161f6</t>
  </si>
  <si>
    <t>TobyMagic</t>
  </si>
  <si>
    <t>e74472fb7d6444fbbca0e9ed72ae9121</t>
  </si>
  <si>
    <t>Toddcycle</t>
  </si>
  <si>
    <t>8368d1f6d3b949c19c31cd61fa87fa12</t>
  </si>
  <si>
    <t>Toddles11</t>
  </si>
  <si>
    <t>77b5c69e0360482eb9f27cde8db0f71b</t>
  </si>
  <si>
    <t>TOGA_Thrust</t>
  </si>
  <si>
    <t>5e67d40520234ee0892f722f2964041a</t>
  </si>
  <si>
    <t>tom_jones87</t>
  </si>
  <si>
    <t>eb7ae968a5d948e787875c31fff027a5</t>
  </si>
  <si>
    <t>TomRjr</t>
  </si>
  <si>
    <t>ed9d430231cf4edaa3afbf62772db93b</t>
  </si>
  <si>
    <t>TooManyPancakes</t>
  </si>
  <si>
    <t>b6e46bc3d196405ea994d762bb4e6e59</t>
  </si>
  <si>
    <t>toonz333</t>
  </si>
  <si>
    <t>a43728a4eaea4f86b40adac36b15210b</t>
  </si>
  <si>
    <t>cc3f5bc06eea42b08fd3d70262cdc8ce</t>
  </si>
  <si>
    <t>ecd742bc68cb470499998361983def1f</t>
  </si>
  <si>
    <t>TriFitDad</t>
  </si>
  <si>
    <t>d54b9846ad0b4e4fa99e8c352c1e1d03</t>
  </si>
  <si>
    <t>TroySmith42</t>
  </si>
  <si>
    <t>427580988070456b84fff0b656743da6</t>
  </si>
  <si>
    <t>truffleshuffle4</t>
  </si>
  <si>
    <t>5e6bf8faf34c4e779c6131eb9f11e783</t>
  </si>
  <si>
    <t>2f01f83ae1764063a5a5339406989f2c</t>
  </si>
  <si>
    <t>TurfandTurf</t>
  </si>
  <si>
    <t>97278dc66e4c42e4a4bda3ac8c3d91b7</t>
  </si>
  <si>
    <t>turner37</t>
  </si>
  <si>
    <t>8fb9ac270cb141b39617501506dba624</t>
  </si>
  <si>
    <t>179dad633edf46a498cec4a77daafaf0</t>
  </si>
  <si>
    <t>TWBIII</t>
  </si>
  <si>
    <t>ed37d79a585644b18e8b0ca07f34c6ac</t>
  </si>
  <si>
    <t>TwinDadTony</t>
  </si>
  <si>
    <t>eaaf6b5c1b824dc98ffde44ef1a52498</t>
  </si>
  <si>
    <t>Tx_Rob</t>
  </si>
  <si>
    <t>e90c3df2c2ea498da5148900819ef936</t>
  </si>
  <si>
    <t>TyBikeSpinner</t>
  </si>
  <si>
    <t>dff4f6463f644db1b6e398e5de5b3d51</t>
  </si>
  <si>
    <t>Ulle</t>
  </si>
  <si>
    <t>209d0618c8444793a3c0d85baff6d6ba</t>
  </si>
  <si>
    <t>UnhingedStitch</t>
  </si>
  <si>
    <t>298d9f21870e48b48701c96b187ebb4b</t>
  </si>
  <si>
    <t>43157cca92b447ce8d4a6e83671877cc</t>
  </si>
  <si>
    <t>Up_nAdam</t>
  </si>
  <si>
    <t>11f7c8f173134988be8b7b46ed0d40c5</t>
  </si>
  <si>
    <t>5e9875e6ab164e10a31244b6a5dd8af8</t>
  </si>
  <si>
    <t>VinceVanGo</t>
  </si>
  <si>
    <t>a5c9253ad3274e019460fb618c7f8010</t>
  </si>
  <si>
    <t>VolPrincipal</t>
  </si>
  <si>
    <t>5ce1e76a040f4b4f98879d10488d7cdd</t>
  </si>
  <si>
    <t>vypermann</t>
  </si>
  <si>
    <t>125402e8c8c8473bac1b3a5b04ee392d</t>
  </si>
  <si>
    <t>w4sty</t>
  </si>
  <si>
    <t>f0d75f30d59b4a38829f7af50ec270ae</t>
  </si>
  <si>
    <t>wags7707</t>
  </si>
  <si>
    <t>f67e9deb9cc34e6c9e237a521e49a1b3</t>
  </si>
  <si>
    <t>WaterIsWet</t>
  </si>
  <si>
    <t>84343cc9743b480391830fe1984aa5fc</t>
  </si>
  <si>
    <t>weeziePZ</t>
  </si>
  <si>
    <t>c4723230e94d4f45ade7adef6759956c</t>
  </si>
  <si>
    <t>b0237d4859704b558211440d859acb38</t>
  </si>
  <si>
    <t>WeldFlashNBurn</t>
  </si>
  <si>
    <t>3040a934ac6645a0b506f3cb81f41e5b</t>
  </si>
  <si>
    <t>wernerd46</t>
  </si>
  <si>
    <t>9aeeee6dd1e645d691ad231eb819b4c2</t>
  </si>
  <si>
    <t>WhatAboutBob1</t>
  </si>
  <si>
    <t>c5acaa85861d4768896b81d9e1e37d1e</t>
  </si>
  <si>
    <t>WickedSmahtZone</t>
  </si>
  <si>
    <t>682a77db493444718b7aaedb0d5c1025</t>
  </si>
  <si>
    <t>WifeIsAlwysRght</t>
  </si>
  <si>
    <t>3ac1cc07a47944999ff7ca86c2f45499</t>
  </si>
  <si>
    <t>Wilkerspin3</t>
  </si>
  <si>
    <t>d0d46129986a444baec4e2532ba578db</t>
  </si>
  <si>
    <t>64c7cf80eae349868deeca78265f5591</t>
  </si>
  <si>
    <t>williamssm3</t>
  </si>
  <si>
    <t>c89caefef4b04ae793dedec8007317e8</t>
  </si>
  <si>
    <t>WinTheDay2244</t>
  </si>
  <si>
    <t>a827638d75bb476fbccf93077f8a6cbd</t>
  </si>
  <si>
    <t>wishing4fishing</t>
  </si>
  <si>
    <t>38d810e01e2042edafb8029d3cf0a4e7</t>
  </si>
  <si>
    <t>0889bc70688b423e94879ab86ab8b729</t>
  </si>
  <si>
    <t>84eb2c6c7f6f469d9f253ad7dc07788f</t>
  </si>
  <si>
    <t>Wreck_It_Jimmy</t>
  </si>
  <si>
    <t>1f9f7691d1a8443f8a64e7b0759d7cc2</t>
  </si>
  <si>
    <t>YeaTank</t>
  </si>
  <si>
    <t>3508e5b8de144eee8072b63c74650ac9</t>
  </si>
  <si>
    <t>YO_ADRIAN_79</t>
  </si>
  <si>
    <t>883c4644af92439ca70c5a9f8cf3431a</t>
  </si>
  <si>
    <t>ZaCa14</t>
  </si>
  <si>
    <t>ffc5e3aa52e04b86a414c9ae38eccb8a</t>
  </si>
  <si>
    <t>ZackAttack86</t>
  </si>
  <si>
    <t>d93a27a4aa6f4fc9b12da18345201709</t>
  </si>
  <si>
    <t>f71cd2133b9a417dab40e38cbf01e7b1</t>
  </si>
  <si>
    <t>be2c950903204f73ac5868ca428a59b7</t>
  </si>
  <si>
    <t>DNR - Gryffindor</t>
  </si>
  <si>
    <t>DNR - Slytherin</t>
  </si>
  <si>
    <t>DNR - Hufflepuff</t>
  </si>
  <si>
    <t>DNR - Ravenclaw</t>
  </si>
  <si>
    <t>Not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</si>
</sst>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164" fontId="5" fillId="3" borderId="0" xfId="1" applyNumberFormat="1" applyFont="1" applyFill="1"/>
    <xf numFmtId="0" fontId="0" fillId="3" borderId="0" xfId="0" applyFill="1"/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10" fillId="3" borderId="0" xfId="0" applyFont="1" applyFill="1" applyAlignment="1" applyProtection="1">
      <alignment horizontal="left" vertical="center" wrapText="1"/>
    </xf>
    <xf numFmtId="0" fontId="11" fillId="6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6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6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164" fontId="5" fillId="2" borderId="0" xfId="1" applyNumberFormat="1" applyFont="1" applyFill="1"/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8B6E0"/>
      <color rgb="FFFB4633"/>
      <color rgb="FFADEA00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837.25610723525153</c:v>
                </c:pt>
                <c:pt idx="1">
                  <c:v>858.95451964066046</c:v>
                </c:pt>
                <c:pt idx="2">
                  <c:v>897.21516462313298</c:v>
                </c:pt>
                <c:pt idx="3">
                  <c:v>878.36474115202964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3175</xdr:colOff>
      <xdr:row>5</xdr:row>
      <xdr:rowOff>35983</xdr:rowOff>
    </xdr:from>
    <xdr:to>
      <xdr:col>12</xdr:col>
      <xdr:colOff>226483</xdr:colOff>
      <xdr:row>8</xdr:row>
      <xdr:rowOff>28478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1508" y="1210733"/>
          <a:ext cx="2064808" cy="712162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1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1" width="18.85546875" style="63" customWidth="1"/>
    <col min="2" max="2" width="29.42578125" style="63" customWidth="1"/>
    <col min="3" max="3" width="24" style="63" customWidth="1"/>
    <col min="4" max="4" width="13" style="63" customWidth="1"/>
    <col min="5" max="5" width="4.5703125" style="10" customWidth="1"/>
    <col min="6" max="6" width="19.7109375" style="30" customWidth="1"/>
    <col min="7" max="7" width="18.42578125" style="24" customWidth="1"/>
    <col min="8" max="8" width="25.85546875" style="25" hidden="1" customWidth="1"/>
    <col min="9" max="9" width="34.28515625" style="25" hidden="1" customWidth="1"/>
    <col min="10" max="10" width="16.28515625" style="25" hidden="1" customWidth="1"/>
    <col min="11" max="12" width="15.85546875" style="25" hidden="1" customWidth="1"/>
    <col min="13" max="13" width="2.7109375" style="25" hidden="1" customWidth="1"/>
    <col min="14" max="14" width="22.140625" style="25" hidden="1" customWidth="1"/>
    <col min="15" max="15" width="14" style="26" customWidth="1"/>
    <col min="16" max="18" width="13.85546875" style="27" customWidth="1"/>
    <col min="19" max="19" width="14.28515625" style="25" customWidth="1"/>
    <col min="20" max="20" width="13.85546875" style="28" customWidth="1"/>
    <col min="21" max="21" width="14.85546875" style="29" customWidth="1"/>
    <col min="22" max="22" width="15.7109375" style="25" customWidth="1"/>
    <col min="23" max="16384" width="9.140625" style="10"/>
  </cols>
  <sheetData>
    <row r="1" spans="1:23" s="17" customFormat="1" ht="44.25" customHeight="1" x14ac:dyDescent="0.25">
      <c r="A1" s="51" t="s">
        <v>7</v>
      </c>
      <c r="B1" s="51" t="s">
        <v>0</v>
      </c>
      <c r="C1" s="51" t="s">
        <v>1</v>
      </c>
      <c r="D1" s="51" t="s">
        <v>2</v>
      </c>
      <c r="F1" s="16" t="s">
        <v>4</v>
      </c>
      <c r="G1" s="18" t="s">
        <v>20</v>
      </c>
      <c r="H1" s="16" t="s">
        <v>12</v>
      </c>
      <c r="I1" s="16" t="s">
        <v>8</v>
      </c>
      <c r="J1" s="16" t="s">
        <v>9</v>
      </c>
      <c r="K1" s="16" t="s">
        <v>10</v>
      </c>
      <c r="L1" s="16" t="s">
        <v>11</v>
      </c>
      <c r="N1" s="19" t="s">
        <v>5</v>
      </c>
      <c r="O1" s="20" t="s">
        <v>17</v>
      </c>
      <c r="P1" s="16" t="s">
        <v>13</v>
      </c>
      <c r="Q1" s="16" t="s">
        <v>14</v>
      </c>
      <c r="R1" s="16" t="s">
        <v>15</v>
      </c>
      <c r="S1" s="16" t="s">
        <v>24</v>
      </c>
      <c r="T1" s="21" t="s">
        <v>16</v>
      </c>
      <c r="U1" s="22" t="s">
        <v>6</v>
      </c>
      <c r="V1" s="16" t="s">
        <v>21</v>
      </c>
    </row>
    <row r="2" spans="1:23" x14ac:dyDescent="0.25">
      <c r="A2" s="60" t="s">
        <v>29</v>
      </c>
      <c r="B2" s="53" t="s">
        <v>521</v>
      </c>
      <c r="C2" s="53" t="s">
        <v>522</v>
      </c>
      <c r="D2" s="53">
        <v>427</v>
      </c>
      <c r="E2" s="5"/>
      <c r="F2" s="23">
        <f t="shared" ref="F2:F65" si="0">D2*0.94</f>
        <v>401.38</v>
      </c>
      <c r="G2" s="24">
        <f t="shared" ref="G2:G65" si="1">IF(O2="Not Found",0,F2)</f>
        <v>401.38</v>
      </c>
      <c r="H2" s="39"/>
      <c r="I2" s="39"/>
      <c r="J2" s="39"/>
      <c r="K2" s="39"/>
      <c r="L2" s="39"/>
      <c r="O2" s="26">
        <f>IFERROR(VLOOKUP(C:C,'Results Data'!A:F,6,FALSE), "Not Found")</f>
        <v>429</v>
      </c>
      <c r="P2" s="27">
        <f>IFERROR(VLOOKUP(C:C,'Results Data'!A:M,13,FALSE), "Not Found")</f>
        <v>78</v>
      </c>
      <c r="Q2" s="27" t="b">
        <f>AND('RIDE DATA'!$A$5&lt;'Registration Data'!$P2,'RIDE DATA'!$B$5&gt;'Registration Data'!$P2)</f>
        <v>1</v>
      </c>
      <c r="R2" s="27">
        <f t="shared" ref="R2:R65" si="2">IF(Q2=TRUE,O2*0.03,0)</f>
        <v>12.87</v>
      </c>
      <c r="S2" s="25">
        <f>COUNTIF('Historical Registration Data'!D:D,'Registration Data'!C254)</f>
        <v>1</v>
      </c>
      <c r="T2" s="28">
        <f t="shared" ref="T2:T65" si="3">R2+O2</f>
        <v>441.87</v>
      </c>
      <c r="U2" s="29">
        <f t="shared" ref="U2:U65" si="4">T2/F2</f>
        <v>1.1008769744381883</v>
      </c>
      <c r="V2" s="40">
        <f>IF(U2&gt;100%,((U2-1)*10000),0)</f>
        <v>1008.7697443818832</v>
      </c>
      <c r="W2" s="5"/>
    </row>
    <row r="3" spans="1:23" x14ac:dyDescent="0.25">
      <c r="A3" s="58" t="s">
        <v>28</v>
      </c>
      <c r="B3" s="53" t="s">
        <v>389</v>
      </c>
      <c r="C3" s="53" t="s">
        <v>390</v>
      </c>
      <c r="D3" s="53">
        <v>610</v>
      </c>
      <c r="E3" s="5"/>
      <c r="F3" s="23">
        <f t="shared" si="0"/>
        <v>573.4</v>
      </c>
      <c r="G3" s="24">
        <f t="shared" si="1"/>
        <v>573.4</v>
      </c>
      <c r="H3" s="39" t="s">
        <v>629</v>
      </c>
      <c r="I3" s="39" t="s">
        <v>625</v>
      </c>
      <c r="J3" s="39"/>
      <c r="K3" s="39"/>
      <c r="L3" s="39" t="s">
        <v>626</v>
      </c>
      <c r="O3" s="26">
        <f>IFERROR(VLOOKUP(C:C,'Results Data'!A:F,6,FALSE), "Not Found")</f>
        <v>630</v>
      </c>
      <c r="P3" s="27">
        <f>IFERROR(VLOOKUP(C:C,'Results Data'!A:M,13,FALSE), "Not Found")</f>
        <v>78</v>
      </c>
      <c r="Q3" s="27" t="b">
        <f>AND('RIDE DATA'!$A$5&lt;'Registration Data'!$P3,'RIDE DATA'!$B$5&gt;'Registration Data'!$P3)</f>
        <v>1</v>
      </c>
      <c r="R3" s="27">
        <f t="shared" si="2"/>
        <v>18.899999999999999</v>
      </c>
      <c r="S3" s="25">
        <f>COUNTIF('Historical Registration Data'!D:D,'Registration Data'!C185)</f>
        <v>1</v>
      </c>
      <c r="T3" s="28">
        <f t="shared" si="3"/>
        <v>648.9</v>
      </c>
      <c r="U3" s="29">
        <f t="shared" si="4"/>
        <v>1.1316707359609348</v>
      </c>
      <c r="V3" s="78">
        <v>1200</v>
      </c>
      <c r="W3" s="5"/>
    </row>
    <row r="4" spans="1:23" x14ac:dyDescent="0.25">
      <c r="A4" s="61" t="s">
        <v>26</v>
      </c>
      <c r="B4" s="55" t="s">
        <v>131</v>
      </c>
      <c r="C4" s="55" t="s">
        <v>132</v>
      </c>
      <c r="D4" s="55">
        <v>366</v>
      </c>
      <c r="E4" s="11"/>
      <c r="F4" s="23">
        <f t="shared" si="0"/>
        <v>344.03999999999996</v>
      </c>
      <c r="G4" s="24">
        <f t="shared" si="1"/>
        <v>344.03999999999996</v>
      </c>
      <c r="H4" s="39" t="s">
        <v>618</v>
      </c>
      <c r="I4" s="39"/>
      <c r="J4" s="39"/>
      <c r="K4" s="39"/>
      <c r="L4" s="39"/>
      <c r="O4" s="26">
        <f>IFERROR(VLOOKUP(C:C,'Results Data'!A:F,6,FALSE), "Not Found")</f>
        <v>355</v>
      </c>
      <c r="P4" s="27">
        <f>IFERROR(VLOOKUP(C:C,'Results Data'!A:M,13,FALSE), "Not Found")</f>
        <v>80</v>
      </c>
      <c r="Q4" s="27" t="b">
        <f>AND('RIDE DATA'!$A$5&lt;'Registration Data'!$P4,'RIDE DATA'!$B$5&gt;'Registration Data'!$P4)</f>
        <v>0</v>
      </c>
      <c r="R4" s="27">
        <f t="shared" si="2"/>
        <v>0</v>
      </c>
      <c r="S4" s="25">
        <f>COUNTIF('Historical Registration Data'!D:D,'Registration Data'!C53)</f>
        <v>1</v>
      </c>
      <c r="T4" s="28">
        <f t="shared" si="3"/>
        <v>355</v>
      </c>
      <c r="U4" s="29">
        <f t="shared" si="4"/>
        <v>1.0318567608417626</v>
      </c>
      <c r="V4" s="40">
        <f>IF(U4&gt;100%,((U4-1)*10000),0)</f>
        <v>318.56760841762588</v>
      </c>
    </row>
    <row r="5" spans="1:23" x14ac:dyDescent="0.25">
      <c r="A5" s="60" t="s">
        <v>29</v>
      </c>
      <c r="B5" s="53" t="s">
        <v>367</v>
      </c>
      <c r="C5" s="53" t="s">
        <v>368</v>
      </c>
      <c r="D5" s="53">
        <v>322</v>
      </c>
      <c r="E5" s="5"/>
      <c r="F5" s="23">
        <f t="shared" si="0"/>
        <v>302.68</v>
      </c>
      <c r="G5" s="24">
        <f t="shared" si="1"/>
        <v>302.68</v>
      </c>
      <c r="H5" s="39"/>
      <c r="I5" s="39"/>
      <c r="J5" s="39"/>
      <c r="K5" s="39"/>
      <c r="L5" s="39"/>
      <c r="O5" s="26">
        <f>IFERROR(VLOOKUP(C:C,'Results Data'!A:F,6,FALSE), "Not Found")</f>
        <v>329</v>
      </c>
      <c r="P5" s="27">
        <f>IFERROR(VLOOKUP(C:C,'Results Data'!A:M,13,FALSE), "Not Found")</f>
        <v>77</v>
      </c>
      <c r="Q5" s="27" t="b">
        <f>AND('RIDE DATA'!$A$5&lt;'Registration Data'!$P5,'RIDE DATA'!$B$5&gt;'Registration Data'!$P5)</f>
        <v>1</v>
      </c>
      <c r="R5" s="27">
        <f t="shared" si="2"/>
        <v>9.8699999999999992</v>
      </c>
      <c r="S5" s="25">
        <f>COUNTIF('Historical Registration Data'!D:D,'Registration Data'!C174)</f>
        <v>1</v>
      </c>
      <c r="T5" s="28">
        <f t="shared" si="3"/>
        <v>338.87</v>
      </c>
      <c r="U5" s="29">
        <f t="shared" si="4"/>
        <v>1.1195652173913044</v>
      </c>
      <c r="V5" s="40">
        <f>IF(U5&gt;100%,((U5-1)*10000),0)</f>
        <v>1195.6521739130444</v>
      </c>
      <c r="W5" s="5"/>
    </row>
    <row r="6" spans="1:23" x14ac:dyDescent="0.25">
      <c r="A6" s="61" t="s">
        <v>26</v>
      </c>
      <c r="B6" s="55" t="s">
        <v>36</v>
      </c>
      <c r="C6" s="55" t="s">
        <v>37</v>
      </c>
      <c r="D6" s="55">
        <v>515</v>
      </c>
      <c r="E6" s="11"/>
      <c r="F6" s="23">
        <f t="shared" si="0"/>
        <v>484.09999999999997</v>
      </c>
      <c r="G6" s="24">
        <f t="shared" si="1"/>
        <v>484.09999999999997</v>
      </c>
      <c r="H6" s="39" t="s">
        <v>618</v>
      </c>
      <c r="I6" s="39" t="s">
        <v>619</v>
      </c>
      <c r="J6" s="39" t="s">
        <v>621</v>
      </c>
      <c r="K6" s="39"/>
      <c r="L6" s="39"/>
      <c r="O6" s="26">
        <f>IFERROR(VLOOKUP(C:C,'Results Data'!A:F,6,FALSE), "Not Found")</f>
        <v>522</v>
      </c>
      <c r="P6" s="27">
        <f>IFERROR(VLOOKUP(C:C,'Results Data'!A:M,13,FALSE), "Not Found")</f>
        <v>76</v>
      </c>
      <c r="Q6" s="27" t="b">
        <f>AND('RIDE DATA'!$A$5&lt;'Registration Data'!$P6,'RIDE DATA'!$B$5&gt;'Registration Data'!$P6)</f>
        <v>1</v>
      </c>
      <c r="R6" s="27">
        <f t="shared" si="2"/>
        <v>15.66</v>
      </c>
      <c r="S6" s="25">
        <f>COUNTIF('Historical Registration Data'!D:D,'Registration Data'!C4)</f>
        <v>1</v>
      </c>
      <c r="T6" s="28">
        <f t="shared" si="3"/>
        <v>537.66</v>
      </c>
      <c r="U6" s="29">
        <f t="shared" si="4"/>
        <v>1.1106382978723404</v>
      </c>
      <c r="V6" s="40">
        <f>IF(U6&gt;100%,((U6-1)*10000),0)</f>
        <v>1106.3829787234035</v>
      </c>
    </row>
    <row r="7" spans="1:23" x14ac:dyDescent="0.25">
      <c r="A7" s="57" t="s">
        <v>28</v>
      </c>
      <c r="B7" s="55" t="s">
        <v>256</v>
      </c>
      <c r="C7" s="55" t="s">
        <v>257</v>
      </c>
      <c r="D7" s="55">
        <v>512</v>
      </c>
      <c r="E7" s="11"/>
      <c r="F7" s="23">
        <f t="shared" si="0"/>
        <v>481.28</v>
      </c>
      <c r="G7" s="24">
        <f t="shared" si="1"/>
        <v>481.28</v>
      </c>
      <c r="H7" s="39" t="s">
        <v>629</v>
      </c>
      <c r="I7" s="39" t="s">
        <v>631</v>
      </c>
      <c r="J7" s="39"/>
      <c r="K7" s="39" t="s">
        <v>653</v>
      </c>
      <c r="L7" s="39"/>
      <c r="O7" s="26">
        <f>IFERROR(VLOOKUP(C:C,'Results Data'!A:F,6,FALSE), "Not Found")</f>
        <v>520</v>
      </c>
      <c r="P7" s="27">
        <f>IFERROR(VLOOKUP(C:C,'Results Data'!A:M,13,FALSE), "Not Found")</f>
        <v>76</v>
      </c>
      <c r="Q7" s="27" t="b">
        <f>AND('RIDE DATA'!$A$5&lt;'Registration Data'!$P7,'RIDE DATA'!$B$5&gt;'Registration Data'!$P7)</f>
        <v>1</v>
      </c>
      <c r="R7" s="27">
        <f t="shared" si="2"/>
        <v>15.6</v>
      </c>
      <c r="S7" s="25">
        <f>COUNTIF('Historical Registration Data'!D:D,'Registration Data'!C116)</f>
        <v>1</v>
      </c>
      <c r="T7" s="28">
        <f t="shared" si="3"/>
        <v>535.6</v>
      </c>
      <c r="U7" s="29">
        <f t="shared" si="4"/>
        <v>1.1128656914893618</v>
      </c>
      <c r="V7" s="40">
        <f>IF(U7&gt;100%,((U7-1)*10000),0)</f>
        <v>1128.6569148936176</v>
      </c>
    </row>
    <row r="8" spans="1:23" x14ac:dyDescent="0.25">
      <c r="A8" s="62" t="s">
        <v>26</v>
      </c>
      <c r="B8" s="53" t="s">
        <v>523</v>
      </c>
      <c r="C8" s="53" t="s">
        <v>524</v>
      </c>
      <c r="D8" s="53">
        <v>414</v>
      </c>
      <c r="E8" s="5"/>
      <c r="F8" s="23">
        <f t="shared" si="0"/>
        <v>389.15999999999997</v>
      </c>
      <c r="G8" s="24">
        <f t="shared" si="1"/>
        <v>389.15999999999997</v>
      </c>
      <c r="H8" s="39" t="s">
        <v>618</v>
      </c>
      <c r="I8" s="39"/>
      <c r="J8" s="39"/>
      <c r="K8" s="39"/>
      <c r="L8" s="39"/>
      <c r="O8" s="26">
        <f>IFERROR(VLOOKUP(C:C,'Results Data'!A:F,6,FALSE), "Not Found")</f>
        <v>357</v>
      </c>
      <c r="P8" s="27">
        <f>IFERROR(VLOOKUP(C:C,'Results Data'!A:M,13,FALSE), "Not Found")</f>
        <v>76</v>
      </c>
      <c r="Q8" s="27" t="b">
        <f>AND('RIDE DATA'!$A$5&lt;'Registration Data'!$P8,'RIDE DATA'!$B$5&gt;'Registration Data'!$P8)</f>
        <v>1</v>
      </c>
      <c r="R8" s="27">
        <f t="shared" si="2"/>
        <v>10.709999999999999</v>
      </c>
      <c r="S8" s="25">
        <f>COUNTIF('Historical Registration Data'!D:D,'Registration Data'!C255)</f>
        <v>1</v>
      </c>
      <c r="T8" s="28">
        <f t="shared" si="3"/>
        <v>367.71</v>
      </c>
      <c r="U8" s="29">
        <f t="shared" si="4"/>
        <v>0.94488128276287386</v>
      </c>
      <c r="V8" s="40">
        <f>IF(U8&gt;100%,((U8-1)*10000),0)</f>
        <v>0</v>
      </c>
      <c r="W8" s="5"/>
    </row>
    <row r="9" spans="1:23" x14ac:dyDescent="0.25">
      <c r="A9" s="58" t="s">
        <v>28</v>
      </c>
      <c r="B9" s="53" t="s">
        <v>453</v>
      </c>
      <c r="C9" s="53" t="s">
        <v>454</v>
      </c>
      <c r="D9" s="53">
        <v>242</v>
      </c>
      <c r="E9" s="5"/>
      <c r="F9" s="23">
        <f t="shared" si="0"/>
        <v>227.48</v>
      </c>
      <c r="G9" s="24">
        <f t="shared" si="1"/>
        <v>227.48</v>
      </c>
      <c r="H9" s="39" t="s">
        <v>618</v>
      </c>
      <c r="I9" s="39" t="s">
        <v>619</v>
      </c>
      <c r="J9" s="39" t="s">
        <v>628</v>
      </c>
      <c r="K9" s="39"/>
      <c r="L9" s="39"/>
      <c r="O9" s="26">
        <f>IFERROR(VLOOKUP(C:C,'Results Data'!A:F,6,FALSE), "Not Found")</f>
        <v>253</v>
      </c>
      <c r="P9" s="27">
        <f>IFERROR(VLOOKUP(C:C,'Results Data'!A:M,13,FALSE), "Not Found")</f>
        <v>74</v>
      </c>
      <c r="Q9" s="27" t="b">
        <f>AND('RIDE DATA'!$A$5&lt;'Registration Data'!$P9,'RIDE DATA'!$B$5&gt;'Registration Data'!$P9)</f>
        <v>1</v>
      </c>
      <c r="R9" s="27">
        <f t="shared" si="2"/>
        <v>7.59</v>
      </c>
      <c r="S9" s="25">
        <f>COUNTIF('Historical Registration Data'!D:D,'Registration Data'!C218)</f>
        <v>1</v>
      </c>
      <c r="T9" s="28">
        <f t="shared" si="3"/>
        <v>260.58999999999997</v>
      </c>
      <c r="U9" s="29">
        <f t="shared" si="4"/>
        <v>1.1455512572533848</v>
      </c>
      <c r="V9" s="78">
        <v>1200</v>
      </c>
      <c r="W9" s="5"/>
    </row>
    <row r="10" spans="1:23" x14ac:dyDescent="0.25">
      <c r="A10" s="58" t="s">
        <v>28</v>
      </c>
      <c r="B10" s="53" t="s">
        <v>565</v>
      </c>
      <c r="C10" s="53" t="s">
        <v>566</v>
      </c>
      <c r="D10" s="53">
        <v>348</v>
      </c>
      <c r="E10" s="5"/>
      <c r="F10" s="23">
        <f t="shared" si="0"/>
        <v>327.12</v>
      </c>
      <c r="G10" s="24">
        <f t="shared" si="1"/>
        <v>327.12</v>
      </c>
      <c r="H10" s="39" t="s">
        <v>629</v>
      </c>
      <c r="I10" s="39" t="s">
        <v>631</v>
      </c>
      <c r="J10" s="39"/>
      <c r="K10" s="39" t="s">
        <v>649</v>
      </c>
      <c r="L10" s="39"/>
      <c r="O10" s="26">
        <f>IFERROR(VLOOKUP(C:C,'Results Data'!A:F,6,FALSE), "Not Found")</f>
        <v>359</v>
      </c>
      <c r="P10" s="27">
        <f>IFERROR(VLOOKUP(C:C,'Results Data'!A:M,13,FALSE), "Not Found")</f>
        <v>77</v>
      </c>
      <c r="Q10" s="27" t="b">
        <f>AND('RIDE DATA'!$A$5&lt;'Registration Data'!$P10,'RIDE DATA'!$B$5&gt;'Registration Data'!$P10)</f>
        <v>1</v>
      </c>
      <c r="R10" s="27">
        <f t="shared" si="2"/>
        <v>10.77</v>
      </c>
      <c r="S10" s="25">
        <f>COUNTIF('Historical Registration Data'!D:D,'Registration Data'!C277)</f>
        <v>0</v>
      </c>
      <c r="T10" s="28">
        <f t="shared" si="3"/>
        <v>369.77</v>
      </c>
      <c r="U10" s="29">
        <f t="shared" si="4"/>
        <v>1.1303802885791145</v>
      </c>
      <c r="V10" s="78">
        <v>1200</v>
      </c>
      <c r="W10" s="5"/>
    </row>
    <row r="11" spans="1:23" x14ac:dyDescent="0.25">
      <c r="A11" s="74" t="s">
        <v>2026</v>
      </c>
      <c r="B11" s="66" t="s">
        <v>111</v>
      </c>
      <c r="C11" s="66" t="s">
        <v>112</v>
      </c>
      <c r="D11" s="66">
        <v>356</v>
      </c>
      <c r="E11" s="67"/>
      <c r="F11" s="68">
        <f t="shared" si="0"/>
        <v>334.64</v>
      </c>
      <c r="G11" s="69">
        <f t="shared" si="1"/>
        <v>334.64</v>
      </c>
      <c r="H11" s="70" t="s">
        <v>622</v>
      </c>
      <c r="I11" s="70"/>
      <c r="J11" s="70"/>
      <c r="K11" s="70"/>
      <c r="L11" s="70"/>
      <c r="M11" s="67"/>
      <c r="N11" s="67"/>
      <c r="O11" s="71">
        <f>IFERROR(VLOOKUP(C:C,'Results Data'!A:F,6,FALSE), "Not Found")</f>
        <v>0</v>
      </c>
      <c r="P11" s="27">
        <f>IFERROR(VLOOKUP(C:C,'Results Data'!A:M,13,FALSE), "Not Found")</f>
        <v>0</v>
      </c>
      <c r="Q11" s="27" t="b">
        <f>AND('RIDE DATA'!$A$5&lt;'Registration Data'!$P11,'RIDE DATA'!$B$5&gt;'Registration Data'!$P11)</f>
        <v>0</v>
      </c>
      <c r="R11" s="27">
        <f t="shared" si="2"/>
        <v>0</v>
      </c>
      <c r="S11" s="25">
        <f>COUNTIF('Historical Registration Data'!D:D,'Registration Data'!C43)</f>
        <v>1</v>
      </c>
      <c r="T11" s="28">
        <f t="shared" si="3"/>
        <v>0</v>
      </c>
      <c r="U11" s="29">
        <f t="shared" si="4"/>
        <v>0</v>
      </c>
      <c r="V11" s="40">
        <f>IF(U11&gt;100%,((U11-1)*10000),0)</f>
        <v>0</v>
      </c>
    </row>
    <row r="12" spans="1:23" x14ac:dyDescent="0.25">
      <c r="A12" s="57" t="s">
        <v>28</v>
      </c>
      <c r="B12" s="55" t="s">
        <v>317</v>
      </c>
      <c r="C12" s="55" t="s">
        <v>318</v>
      </c>
      <c r="D12" s="55">
        <v>467</v>
      </c>
      <c r="E12" s="11"/>
      <c r="F12" s="23">
        <f t="shared" si="0"/>
        <v>438.97999999999996</v>
      </c>
      <c r="G12" s="24">
        <f t="shared" si="1"/>
        <v>438.97999999999996</v>
      </c>
      <c r="H12" s="39" t="s">
        <v>618</v>
      </c>
      <c r="I12" s="39" t="s">
        <v>625</v>
      </c>
      <c r="J12" s="39"/>
      <c r="K12" s="39"/>
      <c r="L12" s="39" t="s">
        <v>636</v>
      </c>
      <c r="O12" s="26">
        <f>IFERROR(VLOOKUP(C:C,'Results Data'!A:F,6,FALSE), "Not Found")</f>
        <v>472</v>
      </c>
      <c r="P12" s="27">
        <f>IFERROR(VLOOKUP(C:C,'Results Data'!A:M,13,FALSE), "Not Found")</f>
        <v>77</v>
      </c>
      <c r="Q12" s="27" t="b">
        <f>AND('RIDE DATA'!$A$5&lt;'Registration Data'!$P12,'RIDE DATA'!$B$5&gt;'Registration Data'!$P12)</f>
        <v>1</v>
      </c>
      <c r="R12" s="27">
        <f t="shared" si="2"/>
        <v>14.16</v>
      </c>
      <c r="S12" s="25">
        <f>COUNTIF('Historical Registration Data'!D:D,'Registration Data'!C148)</f>
        <v>0</v>
      </c>
      <c r="T12" s="28">
        <f t="shared" si="3"/>
        <v>486.16</v>
      </c>
      <c r="U12" s="29">
        <f t="shared" si="4"/>
        <v>1.1074764226160647</v>
      </c>
      <c r="V12" s="40">
        <f>IF(U12&gt;100%,((U12-1)*10000),0)</f>
        <v>1074.7642261606472</v>
      </c>
    </row>
    <row r="13" spans="1:23" x14ac:dyDescent="0.25">
      <c r="A13" s="54" t="s">
        <v>25</v>
      </c>
      <c r="B13" s="55" t="s">
        <v>250</v>
      </c>
      <c r="C13" s="55" t="s">
        <v>251</v>
      </c>
      <c r="D13" s="55">
        <v>457</v>
      </c>
      <c r="E13" s="11"/>
      <c r="F13" s="23">
        <f t="shared" si="0"/>
        <v>429.58</v>
      </c>
      <c r="G13" s="24">
        <f t="shared" si="1"/>
        <v>429.58</v>
      </c>
      <c r="H13" s="39"/>
      <c r="I13" s="39"/>
      <c r="J13" s="39"/>
      <c r="K13" s="39"/>
      <c r="L13" s="39"/>
      <c r="O13" s="26">
        <f>IFERROR(VLOOKUP(C:C,'Results Data'!A:F,6,FALSE), "Not Found")</f>
        <v>364</v>
      </c>
      <c r="P13" s="27">
        <f>IFERROR(VLOOKUP(C:C,'Results Data'!A:M,13,FALSE), "Not Found")</f>
        <v>75</v>
      </c>
      <c r="Q13" s="27" t="b">
        <f>AND('RIDE DATA'!$A$5&lt;'Registration Data'!$P13,'RIDE DATA'!$B$5&gt;'Registration Data'!$P13)</f>
        <v>1</v>
      </c>
      <c r="R13" s="27">
        <f t="shared" si="2"/>
        <v>10.92</v>
      </c>
      <c r="S13" s="25">
        <f>COUNTIF('Historical Registration Data'!D:D,'Registration Data'!C113)</f>
        <v>1</v>
      </c>
      <c r="T13" s="28">
        <f t="shared" si="3"/>
        <v>374.92</v>
      </c>
      <c r="U13" s="29">
        <f t="shared" si="4"/>
        <v>0.87275943945248857</v>
      </c>
      <c r="V13" s="40">
        <f>IF(U13&gt;100%,((U13-1)*10000),0)</f>
        <v>0</v>
      </c>
    </row>
    <row r="14" spans="1:23" x14ac:dyDescent="0.25">
      <c r="A14" s="54" t="s">
        <v>25</v>
      </c>
      <c r="B14" s="55" t="s">
        <v>159</v>
      </c>
      <c r="C14" s="55" t="s">
        <v>160</v>
      </c>
      <c r="D14" s="55">
        <v>682</v>
      </c>
      <c r="E14" s="11"/>
      <c r="F14" s="23">
        <f t="shared" si="0"/>
        <v>641.07999999999993</v>
      </c>
      <c r="G14" s="24">
        <f t="shared" si="1"/>
        <v>641.07999999999993</v>
      </c>
      <c r="H14" s="39" t="s">
        <v>629</v>
      </c>
      <c r="I14" s="39"/>
      <c r="J14" s="39"/>
      <c r="K14" s="39"/>
      <c r="L14" s="39"/>
      <c r="O14" s="26">
        <f>IFERROR(VLOOKUP(C:C,'Results Data'!A:F,6,FALSE), "Not Found")</f>
        <v>456</v>
      </c>
      <c r="P14" s="27">
        <f>IFERROR(VLOOKUP(C:C,'Results Data'!A:M,13,FALSE), "Not Found")</f>
        <v>75</v>
      </c>
      <c r="Q14" s="27" t="b">
        <f>AND('RIDE DATA'!$A$5&lt;'Registration Data'!$P14,'RIDE DATA'!$B$5&gt;'Registration Data'!$P14)</f>
        <v>1</v>
      </c>
      <c r="R14" s="27">
        <f t="shared" si="2"/>
        <v>13.68</v>
      </c>
      <c r="S14" s="25">
        <f>COUNTIF('Historical Registration Data'!D:D,'Registration Data'!C67)</f>
        <v>1</v>
      </c>
      <c r="T14" s="28">
        <f t="shared" si="3"/>
        <v>469.68</v>
      </c>
      <c r="U14" s="29">
        <f t="shared" si="4"/>
        <v>0.73263867224059409</v>
      </c>
      <c r="V14" s="40">
        <f>IF(U14&gt;100%,((U14-1)*10000),0)</f>
        <v>0</v>
      </c>
    </row>
    <row r="15" spans="1:23" x14ac:dyDescent="0.25">
      <c r="A15" s="64" t="s">
        <v>2027</v>
      </c>
      <c r="B15" s="66" t="s">
        <v>185</v>
      </c>
      <c r="C15" s="66" t="s">
        <v>186</v>
      </c>
      <c r="D15" s="66">
        <v>443</v>
      </c>
      <c r="E15" s="67"/>
      <c r="F15" s="68">
        <f t="shared" si="0"/>
        <v>416.41999999999996</v>
      </c>
      <c r="G15" s="69">
        <f t="shared" si="1"/>
        <v>416.41999999999996</v>
      </c>
      <c r="H15" s="70"/>
      <c r="I15" s="70"/>
      <c r="J15" s="70"/>
      <c r="K15" s="70"/>
      <c r="L15" s="70"/>
      <c r="M15" s="67"/>
      <c r="N15" s="67"/>
      <c r="O15" s="71">
        <f>IFERROR(VLOOKUP(C:C,'Results Data'!A:F,6,FALSE), "Not Found")</f>
        <v>0</v>
      </c>
      <c r="P15" s="27">
        <f>IFERROR(VLOOKUP(C:C,'Results Data'!A:M,13,FALSE), "Not Found")</f>
        <v>0</v>
      </c>
      <c r="Q15" s="27" t="b">
        <f>AND('RIDE DATA'!$A$5&lt;'Registration Data'!$P15,'RIDE DATA'!$B$5&gt;'Registration Data'!$P15)</f>
        <v>0</v>
      </c>
      <c r="R15" s="27">
        <f t="shared" si="2"/>
        <v>0</v>
      </c>
      <c r="S15" s="25">
        <f>COUNTIF('Historical Registration Data'!D:D,'Registration Data'!C80)</f>
        <v>1</v>
      </c>
      <c r="T15" s="28">
        <f t="shared" si="3"/>
        <v>0</v>
      </c>
      <c r="U15" s="29">
        <f t="shared" si="4"/>
        <v>0</v>
      </c>
      <c r="V15" s="40">
        <f>IF(U15&gt;100%,((U15-1)*10000),0)</f>
        <v>0</v>
      </c>
    </row>
    <row r="16" spans="1:23" x14ac:dyDescent="0.25">
      <c r="A16" s="61" t="s">
        <v>26</v>
      </c>
      <c r="B16" s="55" t="s">
        <v>177</v>
      </c>
      <c r="C16" s="55" t="s">
        <v>178</v>
      </c>
      <c r="D16" s="55">
        <v>402</v>
      </c>
      <c r="E16" s="11"/>
      <c r="F16" s="23">
        <f t="shared" si="0"/>
        <v>377.88</v>
      </c>
      <c r="G16" s="24">
        <f t="shared" si="1"/>
        <v>377.88</v>
      </c>
      <c r="H16" s="39" t="s">
        <v>618</v>
      </c>
      <c r="I16" s="39" t="s">
        <v>619</v>
      </c>
      <c r="J16" s="39" t="s">
        <v>627</v>
      </c>
      <c r="K16" s="39"/>
      <c r="L16" s="39"/>
      <c r="O16" s="26">
        <f>IFERROR(VLOOKUP(C:C,'Results Data'!A:F,6,FALSE), "Not Found")</f>
        <v>418</v>
      </c>
      <c r="P16" s="27">
        <f>IFERROR(VLOOKUP(C:C,'Results Data'!A:M,13,FALSE), "Not Found")</f>
        <v>77</v>
      </c>
      <c r="Q16" s="27" t="b">
        <f>AND('RIDE DATA'!$A$5&lt;'Registration Data'!$P16,'RIDE DATA'!$B$5&gt;'Registration Data'!$P16)</f>
        <v>1</v>
      </c>
      <c r="R16" s="27">
        <f t="shared" si="2"/>
        <v>12.54</v>
      </c>
      <c r="S16" s="25">
        <f>COUNTIF('Historical Registration Data'!D:D,'Registration Data'!C76)</f>
        <v>1</v>
      </c>
      <c r="T16" s="28">
        <f t="shared" si="3"/>
        <v>430.54</v>
      </c>
      <c r="U16" s="29">
        <f t="shared" si="4"/>
        <v>1.1393564094421511</v>
      </c>
      <c r="V16" s="78">
        <v>1200</v>
      </c>
    </row>
    <row r="17" spans="1:23" x14ac:dyDescent="0.25">
      <c r="A17" s="62" t="s">
        <v>26</v>
      </c>
      <c r="B17" s="53" t="s">
        <v>575</v>
      </c>
      <c r="C17" s="53" t="s">
        <v>576</v>
      </c>
      <c r="D17" s="53">
        <v>355</v>
      </c>
      <c r="E17" s="5"/>
      <c r="F17" s="23">
        <f t="shared" si="0"/>
        <v>333.7</v>
      </c>
      <c r="G17" s="24">
        <f t="shared" si="1"/>
        <v>333.7</v>
      </c>
      <c r="H17" s="39" t="s">
        <v>618</v>
      </c>
      <c r="I17" s="39" t="s">
        <v>623</v>
      </c>
      <c r="J17" s="39"/>
      <c r="K17" s="39"/>
      <c r="L17" s="39" t="s">
        <v>636</v>
      </c>
      <c r="O17" s="26">
        <f>IFERROR(VLOOKUP(C:C,'Results Data'!A:F,6,FALSE), "Not Found")</f>
        <v>393</v>
      </c>
      <c r="P17" s="27">
        <f>IFERROR(VLOOKUP(C:C,'Results Data'!A:M,13,FALSE), "Not Found")</f>
        <v>82</v>
      </c>
      <c r="Q17" s="27" t="b">
        <f>AND('RIDE DATA'!$A$5&lt;'Registration Data'!$P17,'RIDE DATA'!$B$5&gt;'Registration Data'!$P17)</f>
        <v>0</v>
      </c>
      <c r="R17" s="27">
        <f t="shared" si="2"/>
        <v>0</v>
      </c>
      <c r="S17" s="25">
        <f>COUNTIF('Historical Registration Data'!D:D,'Registration Data'!C282)</f>
        <v>1</v>
      </c>
      <c r="T17" s="28">
        <f t="shared" si="3"/>
        <v>393</v>
      </c>
      <c r="U17" s="29">
        <f t="shared" si="4"/>
        <v>1.1777045250224754</v>
      </c>
      <c r="V17" s="78">
        <v>1200</v>
      </c>
      <c r="W17" s="5"/>
    </row>
    <row r="18" spans="1:23" x14ac:dyDescent="0.25">
      <c r="A18" s="62" t="s">
        <v>26</v>
      </c>
      <c r="B18" s="53" t="s">
        <v>561</v>
      </c>
      <c r="C18" s="53" t="s">
        <v>562</v>
      </c>
      <c r="D18" s="53">
        <v>400</v>
      </c>
      <c r="E18" s="5"/>
      <c r="F18" s="23">
        <f t="shared" si="0"/>
        <v>376</v>
      </c>
      <c r="G18" s="24">
        <f t="shared" si="1"/>
        <v>376</v>
      </c>
      <c r="H18" s="39"/>
      <c r="I18" s="39"/>
      <c r="J18" s="39"/>
      <c r="K18" s="39"/>
      <c r="L18" s="39"/>
      <c r="O18" s="26">
        <f>IFERROR(VLOOKUP(C:C,'Results Data'!A:F,6,FALSE), "Not Found")</f>
        <v>384</v>
      </c>
      <c r="P18" s="27">
        <f>IFERROR(VLOOKUP(C:C,'Results Data'!A:M,13,FALSE), "Not Found")</f>
        <v>77</v>
      </c>
      <c r="Q18" s="27" t="b">
        <f>AND('RIDE DATA'!$A$5&lt;'Registration Data'!$P18,'RIDE DATA'!$B$5&gt;'Registration Data'!$P18)</f>
        <v>1</v>
      </c>
      <c r="R18" s="27">
        <f t="shared" si="2"/>
        <v>11.52</v>
      </c>
      <c r="S18" s="25">
        <f>COUNTIF('Historical Registration Data'!D:D,'Registration Data'!C275)</f>
        <v>1</v>
      </c>
      <c r="T18" s="28">
        <f t="shared" si="3"/>
        <v>395.52</v>
      </c>
      <c r="U18" s="29">
        <f t="shared" si="4"/>
        <v>1.0519148936170213</v>
      </c>
      <c r="V18" s="40">
        <f>IF(U18&gt;100%,((U18-1)*10000),0)</f>
        <v>519.14893617021289</v>
      </c>
      <c r="W18" s="5"/>
    </row>
    <row r="19" spans="1:23" x14ac:dyDescent="0.25">
      <c r="A19" s="75" t="s">
        <v>2026</v>
      </c>
      <c r="B19" s="72" t="s">
        <v>571</v>
      </c>
      <c r="C19" s="72" t="s">
        <v>572</v>
      </c>
      <c r="D19" s="72">
        <v>232</v>
      </c>
      <c r="E19" s="73"/>
      <c r="F19" s="68">
        <f t="shared" si="0"/>
        <v>218.07999999999998</v>
      </c>
      <c r="G19" s="69">
        <f t="shared" si="1"/>
        <v>218.07999999999998</v>
      </c>
      <c r="H19" s="70" t="s">
        <v>618</v>
      </c>
      <c r="I19" s="70" t="s">
        <v>631</v>
      </c>
      <c r="J19" s="70"/>
      <c r="K19" s="70" t="s">
        <v>644</v>
      </c>
      <c r="L19" s="70"/>
      <c r="M19" s="67"/>
      <c r="N19" s="67"/>
      <c r="O19" s="71">
        <f>IFERROR(VLOOKUP(C:C,'Results Data'!A:F,6,FALSE), "Not Found")</f>
        <v>0</v>
      </c>
      <c r="P19" s="27">
        <f>IFERROR(VLOOKUP(C:C,'Results Data'!A:M,13,FALSE), "Not Found")</f>
        <v>0</v>
      </c>
      <c r="Q19" s="27" t="b">
        <f>AND('RIDE DATA'!$A$5&lt;'Registration Data'!$P19,'RIDE DATA'!$B$5&gt;'Registration Data'!$P19)</f>
        <v>0</v>
      </c>
      <c r="R19" s="27">
        <f t="shared" si="2"/>
        <v>0</v>
      </c>
      <c r="S19" s="25">
        <f>COUNTIF('Historical Registration Data'!D:D,'Registration Data'!C280)</f>
        <v>0</v>
      </c>
      <c r="T19" s="28">
        <f t="shared" si="3"/>
        <v>0</v>
      </c>
      <c r="U19" s="29">
        <f t="shared" si="4"/>
        <v>0</v>
      </c>
      <c r="V19" s="40">
        <f>IF(U19&gt;100%,((U19-1)*10000),0)</f>
        <v>0</v>
      </c>
      <c r="W19" s="5"/>
    </row>
    <row r="20" spans="1:23" x14ac:dyDescent="0.25">
      <c r="A20" s="62" t="s">
        <v>26</v>
      </c>
      <c r="B20" s="53" t="s">
        <v>365</v>
      </c>
      <c r="C20" s="53" t="s">
        <v>366</v>
      </c>
      <c r="D20" s="53">
        <v>300</v>
      </c>
      <c r="E20" s="5"/>
      <c r="F20" s="23">
        <f t="shared" si="0"/>
        <v>282</v>
      </c>
      <c r="G20" s="24">
        <f t="shared" si="1"/>
        <v>282</v>
      </c>
      <c r="H20" s="39" t="s">
        <v>629</v>
      </c>
      <c r="I20" s="39" t="s">
        <v>619</v>
      </c>
      <c r="J20" s="39" t="s">
        <v>627</v>
      </c>
      <c r="K20" s="39"/>
      <c r="L20" s="39"/>
      <c r="O20" s="26">
        <f>IFERROR(VLOOKUP(C:C,'Results Data'!A:F,6,FALSE), "Not Found")</f>
        <v>294</v>
      </c>
      <c r="P20" s="27">
        <f>IFERROR(VLOOKUP(C:C,'Results Data'!A:M,13,FALSE), "Not Found")</f>
        <v>78</v>
      </c>
      <c r="Q20" s="27" t="b">
        <f>AND('RIDE DATA'!$A$5&lt;'Registration Data'!$P20,'RIDE DATA'!$B$5&gt;'Registration Data'!$P20)</f>
        <v>1</v>
      </c>
      <c r="R20" s="27">
        <f t="shared" si="2"/>
        <v>8.82</v>
      </c>
      <c r="S20" s="25">
        <f>COUNTIF('Historical Registration Data'!D:D,'Registration Data'!C173)</f>
        <v>1</v>
      </c>
      <c r="T20" s="28">
        <f t="shared" si="3"/>
        <v>302.82</v>
      </c>
      <c r="U20" s="29">
        <f t="shared" si="4"/>
        <v>1.0738297872340425</v>
      </c>
      <c r="V20" s="40">
        <f>IF(U20&gt;100%,((U20-1)*10000),0)</f>
        <v>738.29787234042544</v>
      </c>
      <c r="W20" s="5"/>
    </row>
    <row r="21" spans="1:23" x14ac:dyDescent="0.25">
      <c r="A21" s="60" t="s">
        <v>29</v>
      </c>
      <c r="B21" s="53" t="s">
        <v>327</v>
      </c>
      <c r="C21" s="53" t="s">
        <v>328</v>
      </c>
      <c r="D21" s="53">
        <v>512</v>
      </c>
      <c r="E21" s="5"/>
      <c r="F21" s="23">
        <f t="shared" si="0"/>
        <v>481.28</v>
      </c>
      <c r="G21" s="24">
        <f t="shared" si="1"/>
        <v>481.28</v>
      </c>
      <c r="H21" s="39" t="s">
        <v>618</v>
      </c>
      <c r="I21" s="39" t="s">
        <v>625</v>
      </c>
      <c r="J21" s="39"/>
      <c r="K21" s="39"/>
      <c r="L21" s="39"/>
      <c r="O21" s="26">
        <f>IFERROR(VLOOKUP(C:C,'Results Data'!A:F,6,FALSE), "Not Found")</f>
        <v>511</v>
      </c>
      <c r="P21" s="27">
        <f>IFERROR(VLOOKUP(C:C,'Results Data'!A:M,13,FALSE), "Not Found")</f>
        <v>77</v>
      </c>
      <c r="Q21" s="27" t="b">
        <f>AND('RIDE DATA'!$A$5&lt;'Registration Data'!$P21,'RIDE DATA'!$B$5&gt;'Registration Data'!$P21)</f>
        <v>1</v>
      </c>
      <c r="R21" s="27">
        <f t="shared" si="2"/>
        <v>15.33</v>
      </c>
      <c r="S21" s="25">
        <f>COUNTIF('Historical Registration Data'!D:D,'Registration Data'!C153)</f>
        <v>1</v>
      </c>
      <c r="T21" s="28">
        <f t="shared" si="3"/>
        <v>526.33000000000004</v>
      </c>
      <c r="U21" s="29">
        <f t="shared" si="4"/>
        <v>1.0936045545212767</v>
      </c>
      <c r="V21" s="40">
        <f>IF(U21&gt;100%,((U21-1)*10000),0)</f>
        <v>936.04554521276691</v>
      </c>
      <c r="W21" s="5"/>
    </row>
    <row r="22" spans="1:23" x14ac:dyDescent="0.25">
      <c r="A22" s="76" t="s">
        <v>2028</v>
      </c>
      <c r="B22" s="66" t="s">
        <v>113</v>
      </c>
      <c r="C22" s="66" t="s">
        <v>114</v>
      </c>
      <c r="D22" s="66">
        <v>183</v>
      </c>
      <c r="E22" s="67"/>
      <c r="F22" s="68">
        <f t="shared" si="0"/>
        <v>172.01999999999998</v>
      </c>
      <c r="G22" s="69">
        <f t="shared" si="1"/>
        <v>0</v>
      </c>
      <c r="H22" s="70" t="s">
        <v>618</v>
      </c>
      <c r="I22" s="70" t="s">
        <v>625</v>
      </c>
      <c r="J22" s="70"/>
      <c r="K22" s="70"/>
      <c r="L22" s="70" t="s">
        <v>638</v>
      </c>
      <c r="M22" s="67"/>
      <c r="N22" s="67"/>
      <c r="O22" s="71" t="str">
        <f>IFERROR(VLOOKUP(C:C,'Results Data'!A:F,6,FALSE), "Not Found")</f>
        <v>Not Found</v>
      </c>
      <c r="P22" s="27" t="str">
        <f>IFERROR(VLOOKUP(C:C,'Results Data'!A:M,13,FALSE), "Not Found")</f>
        <v>Not Found</v>
      </c>
      <c r="Q22" s="27" t="b">
        <f>AND('RIDE DATA'!$A$5&lt;'Registration Data'!$P22,'RIDE DATA'!$B$5&gt;'Registration Data'!$P22)</f>
        <v>0</v>
      </c>
      <c r="R22" s="27">
        <f t="shared" si="2"/>
        <v>0</v>
      </c>
      <c r="S22" s="25">
        <f>COUNTIF('Historical Registration Data'!D:D,'Registration Data'!C44)</f>
        <v>1</v>
      </c>
      <c r="T22" s="28" t="e">
        <f t="shared" si="3"/>
        <v>#VALUE!</v>
      </c>
      <c r="U22" s="29" t="e">
        <f t="shared" si="4"/>
        <v>#VALUE!</v>
      </c>
      <c r="V22" s="40"/>
    </row>
    <row r="23" spans="1:23" x14ac:dyDescent="0.25">
      <c r="A23" s="74" t="s">
        <v>2026</v>
      </c>
      <c r="B23" s="66" t="s">
        <v>323</v>
      </c>
      <c r="C23" s="66" t="s">
        <v>324</v>
      </c>
      <c r="D23" s="66">
        <v>415</v>
      </c>
      <c r="E23" s="67"/>
      <c r="F23" s="68">
        <f t="shared" si="0"/>
        <v>390.09999999999997</v>
      </c>
      <c r="G23" s="69">
        <f t="shared" si="1"/>
        <v>390.09999999999997</v>
      </c>
      <c r="H23" s="70" t="s">
        <v>629</v>
      </c>
      <c r="I23" s="70" t="s">
        <v>631</v>
      </c>
      <c r="J23" s="70"/>
      <c r="K23" s="70"/>
      <c r="L23" s="70"/>
      <c r="M23" s="67"/>
      <c r="N23" s="67"/>
      <c r="O23" s="71">
        <f>IFERROR(VLOOKUP(C:C,'Results Data'!A:F,6,FALSE), "Not Found")</f>
        <v>0</v>
      </c>
      <c r="P23" s="27">
        <f>IFERROR(VLOOKUP(C:C,'Results Data'!A:M,13,FALSE), "Not Found")</f>
        <v>0</v>
      </c>
      <c r="Q23" s="27" t="b">
        <f>AND('RIDE DATA'!$A$5&lt;'Registration Data'!$P23,'RIDE DATA'!$B$5&gt;'Registration Data'!$P23)</f>
        <v>0</v>
      </c>
      <c r="R23" s="27">
        <f t="shared" si="2"/>
        <v>0</v>
      </c>
      <c r="S23" s="25">
        <f>COUNTIF('Historical Registration Data'!D:D,'Registration Data'!C151)</f>
        <v>1</v>
      </c>
      <c r="T23" s="28">
        <f t="shared" si="3"/>
        <v>0</v>
      </c>
      <c r="U23" s="29">
        <f t="shared" si="4"/>
        <v>0</v>
      </c>
      <c r="V23" s="40">
        <f>IF(U23&gt;100%,((U23-1)*10000),0)</f>
        <v>0</v>
      </c>
    </row>
    <row r="24" spans="1:23" x14ac:dyDescent="0.25">
      <c r="A24" s="58" t="s">
        <v>28</v>
      </c>
      <c r="B24" s="53" t="s">
        <v>600</v>
      </c>
      <c r="C24" s="53" t="s">
        <v>601</v>
      </c>
      <c r="D24" s="53">
        <v>269</v>
      </c>
      <c r="E24" s="5"/>
      <c r="F24" s="23">
        <f t="shared" si="0"/>
        <v>252.85999999999999</v>
      </c>
      <c r="G24" s="24">
        <f t="shared" si="1"/>
        <v>252.85999999999999</v>
      </c>
      <c r="H24" s="39"/>
      <c r="I24" s="39"/>
      <c r="J24" s="39"/>
      <c r="K24" s="39"/>
      <c r="L24" s="39"/>
      <c r="O24" s="26">
        <f>IFERROR(VLOOKUP(C:C,'Results Data'!A:F,6,FALSE), "Not Found")</f>
        <v>261</v>
      </c>
      <c r="P24" s="27">
        <f>IFERROR(VLOOKUP(C:C,'Results Data'!A:M,13,FALSE), "Not Found")</f>
        <v>72</v>
      </c>
      <c r="Q24" s="27" t="b">
        <f>AND('RIDE DATA'!$A$5&lt;'Registration Data'!$P24,'RIDE DATA'!$B$5&gt;'Registration Data'!$P24)</f>
        <v>0</v>
      </c>
      <c r="R24" s="27">
        <f t="shared" si="2"/>
        <v>0</v>
      </c>
      <c r="S24" s="25">
        <f>COUNTIF('Historical Registration Data'!D:D,'Registration Data'!C295)</f>
        <v>0</v>
      </c>
      <c r="T24" s="28">
        <f t="shared" si="3"/>
        <v>261</v>
      </c>
      <c r="U24" s="29">
        <f t="shared" si="4"/>
        <v>1.0321917266471565</v>
      </c>
      <c r="V24" s="40">
        <f>IF(U24&gt;100%,((U24-1)*10000),0)</f>
        <v>321.91726647156526</v>
      </c>
      <c r="W24" s="5"/>
    </row>
    <row r="25" spans="1:23" x14ac:dyDescent="0.25">
      <c r="A25" s="75" t="s">
        <v>2026</v>
      </c>
      <c r="B25" s="72" t="s">
        <v>387</v>
      </c>
      <c r="C25" s="72" t="s">
        <v>388</v>
      </c>
      <c r="D25" s="72">
        <v>311</v>
      </c>
      <c r="E25" s="73"/>
      <c r="F25" s="68">
        <f t="shared" si="0"/>
        <v>292.33999999999997</v>
      </c>
      <c r="G25" s="69">
        <f t="shared" si="1"/>
        <v>292.33999999999997</v>
      </c>
      <c r="H25" s="70" t="s">
        <v>629</v>
      </c>
      <c r="I25" s="70" t="s">
        <v>623</v>
      </c>
      <c r="J25" s="70"/>
      <c r="K25" s="70"/>
      <c r="L25" s="70" t="s">
        <v>636</v>
      </c>
      <c r="M25" s="67"/>
      <c r="N25" s="67"/>
      <c r="O25" s="71">
        <f>IFERROR(VLOOKUP(C:C,'Results Data'!A:F,6,FALSE), "Not Found")</f>
        <v>0</v>
      </c>
      <c r="P25" s="27">
        <f>IFERROR(VLOOKUP(C:C,'Results Data'!A:M,13,FALSE), "Not Found")</f>
        <v>0</v>
      </c>
      <c r="Q25" s="27" t="b">
        <f>AND('RIDE DATA'!$A$5&lt;'Registration Data'!$P25,'RIDE DATA'!$B$5&gt;'Registration Data'!$P25)</f>
        <v>0</v>
      </c>
      <c r="R25" s="27">
        <f t="shared" si="2"/>
        <v>0</v>
      </c>
      <c r="S25" s="25">
        <f>COUNTIF('Historical Registration Data'!D:D,'Registration Data'!C184)</f>
        <v>0</v>
      </c>
      <c r="T25" s="28">
        <f t="shared" si="3"/>
        <v>0</v>
      </c>
      <c r="U25" s="29">
        <f t="shared" si="4"/>
        <v>0</v>
      </c>
      <c r="V25" s="40">
        <f>IF(U25&gt;100%,((U25-1)*10000),0)</f>
        <v>0</v>
      </c>
      <c r="W25" s="5"/>
    </row>
    <row r="26" spans="1:23" x14ac:dyDescent="0.25">
      <c r="A26" s="60" t="s">
        <v>2029</v>
      </c>
      <c r="B26" s="72" t="s">
        <v>375</v>
      </c>
      <c r="C26" s="72" t="s">
        <v>376</v>
      </c>
      <c r="D26" s="72">
        <v>357</v>
      </c>
      <c r="E26" s="73"/>
      <c r="F26" s="68">
        <f t="shared" si="0"/>
        <v>335.58</v>
      </c>
      <c r="G26" s="69">
        <f t="shared" si="1"/>
        <v>335.58</v>
      </c>
      <c r="H26" s="70"/>
      <c r="I26" s="70"/>
      <c r="J26" s="70"/>
      <c r="K26" s="70"/>
      <c r="L26" s="70"/>
      <c r="M26" s="67"/>
      <c r="N26" s="67"/>
      <c r="O26" s="71">
        <f>IFERROR(VLOOKUP(C:C,'Results Data'!A:F,6,FALSE), "Not Found")</f>
        <v>0</v>
      </c>
      <c r="P26" s="27">
        <f>IFERROR(VLOOKUP(C:C,'Results Data'!A:M,13,FALSE), "Not Found")</f>
        <v>0</v>
      </c>
      <c r="Q26" s="27" t="b">
        <f>AND('RIDE DATA'!$A$5&lt;'Registration Data'!$P26,'RIDE DATA'!$B$5&gt;'Registration Data'!$P26)</f>
        <v>0</v>
      </c>
      <c r="R26" s="27">
        <f t="shared" si="2"/>
        <v>0</v>
      </c>
      <c r="S26" s="25">
        <f>COUNTIF('Historical Registration Data'!D:D,'Registration Data'!C178)</f>
        <v>0</v>
      </c>
      <c r="T26" s="28">
        <f t="shared" si="3"/>
        <v>0</v>
      </c>
      <c r="U26" s="29">
        <f t="shared" si="4"/>
        <v>0</v>
      </c>
      <c r="V26" s="40">
        <f>IF(U26&gt;100%,((U26-1)*10000),0)</f>
        <v>0</v>
      </c>
      <c r="W26" s="5"/>
    </row>
    <row r="27" spans="1:23" x14ac:dyDescent="0.25">
      <c r="A27" s="54" t="s">
        <v>25</v>
      </c>
      <c r="B27" s="55" t="s">
        <v>155</v>
      </c>
      <c r="C27" s="55" t="s">
        <v>156</v>
      </c>
      <c r="D27" s="55">
        <v>278</v>
      </c>
      <c r="E27" s="11"/>
      <c r="F27" s="23">
        <f t="shared" si="0"/>
        <v>261.32</v>
      </c>
      <c r="G27" s="24">
        <f t="shared" si="1"/>
        <v>261.32</v>
      </c>
      <c r="H27" s="39" t="s">
        <v>643</v>
      </c>
      <c r="I27" s="39" t="s">
        <v>631</v>
      </c>
      <c r="J27" s="39"/>
      <c r="K27" s="39"/>
      <c r="L27" s="39"/>
      <c r="O27" s="26">
        <f>IFERROR(VLOOKUP(C:C,'Results Data'!A:F,6,FALSE), "Not Found")</f>
        <v>320</v>
      </c>
      <c r="P27" s="27">
        <f>IFERROR(VLOOKUP(C:C,'Results Data'!A:M,13,FALSE), "Not Found")</f>
        <v>77</v>
      </c>
      <c r="Q27" s="27" t="b">
        <f>AND('RIDE DATA'!$A$5&lt;'Registration Data'!$P27,'RIDE DATA'!$B$5&gt;'Registration Data'!$P27)</f>
        <v>1</v>
      </c>
      <c r="R27" s="27">
        <f t="shared" si="2"/>
        <v>9.6</v>
      </c>
      <c r="S27" s="25">
        <f>COUNTIF('Historical Registration Data'!D:D,'Registration Data'!C65)</f>
        <v>1</v>
      </c>
      <c r="T27" s="28">
        <f t="shared" si="3"/>
        <v>329.6</v>
      </c>
      <c r="U27" s="29">
        <f t="shared" si="4"/>
        <v>1.2612888412674117</v>
      </c>
      <c r="V27" s="78">
        <v>1200</v>
      </c>
    </row>
    <row r="28" spans="1:23" x14ac:dyDescent="0.25">
      <c r="A28" s="52" t="s">
        <v>25</v>
      </c>
      <c r="B28" s="53" t="s">
        <v>598</v>
      </c>
      <c r="C28" s="53" t="s">
        <v>599</v>
      </c>
      <c r="D28" s="53">
        <v>400</v>
      </c>
      <c r="E28" s="5"/>
      <c r="F28" s="23">
        <f t="shared" si="0"/>
        <v>376</v>
      </c>
      <c r="G28" s="24">
        <f t="shared" si="1"/>
        <v>376</v>
      </c>
      <c r="H28" s="39"/>
      <c r="I28" s="39"/>
      <c r="J28" s="39"/>
      <c r="K28" s="39"/>
      <c r="L28" s="39"/>
      <c r="O28" s="26">
        <f>IFERROR(VLOOKUP(C:C,'Results Data'!A:F,6,FALSE), "Not Found")</f>
        <v>405</v>
      </c>
      <c r="P28" s="27">
        <f>IFERROR(VLOOKUP(C:C,'Results Data'!A:M,13,FALSE), "Not Found")</f>
        <v>79</v>
      </c>
      <c r="Q28" s="27" t="b">
        <f>AND('RIDE DATA'!$A$5&lt;'Registration Data'!$P28,'RIDE DATA'!$B$5&gt;'Registration Data'!$P28)</f>
        <v>1</v>
      </c>
      <c r="R28" s="27">
        <f t="shared" si="2"/>
        <v>12.15</v>
      </c>
      <c r="S28" s="25">
        <f>COUNTIF('Historical Registration Data'!D:D,'Registration Data'!C294)</f>
        <v>0</v>
      </c>
      <c r="T28" s="28">
        <f t="shared" si="3"/>
        <v>417.15</v>
      </c>
      <c r="U28" s="29">
        <f t="shared" si="4"/>
        <v>1.1094414893617022</v>
      </c>
      <c r="V28" s="40">
        <f>IF(U28&gt;100%,((U28-1)*10000),0)</f>
        <v>1094.4148936170218</v>
      </c>
      <c r="W28" s="5"/>
    </row>
    <row r="29" spans="1:23" x14ac:dyDescent="0.25">
      <c r="A29" s="60" t="s">
        <v>29</v>
      </c>
      <c r="B29" s="53" t="s">
        <v>369</v>
      </c>
      <c r="C29" s="53" t="s">
        <v>370</v>
      </c>
      <c r="D29" s="53">
        <v>525</v>
      </c>
      <c r="E29" s="5"/>
      <c r="F29" s="23">
        <f t="shared" si="0"/>
        <v>493.5</v>
      </c>
      <c r="G29" s="24">
        <f t="shared" si="1"/>
        <v>493.5</v>
      </c>
      <c r="H29" s="39"/>
      <c r="I29" s="39"/>
      <c r="J29" s="39"/>
      <c r="K29" s="39"/>
      <c r="L29" s="39"/>
      <c r="O29" s="26">
        <f>IFERROR(VLOOKUP(C:C,'Results Data'!A:F,6,FALSE), "Not Found")</f>
        <v>551</v>
      </c>
      <c r="P29" s="27">
        <f>IFERROR(VLOOKUP(C:C,'Results Data'!A:M,13,FALSE), "Not Found")</f>
        <v>77</v>
      </c>
      <c r="Q29" s="27" t="b">
        <f>AND('RIDE DATA'!$A$5&lt;'Registration Data'!$P29,'RIDE DATA'!$B$5&gt;'Registration Data'!$P29)</f>
        <v>1</v>
      </c>
      <c r="R29" s="27">
        <f t="shared" si="2"/>
        <v>16.53</v>
      </c>
      <c r="S29" s="25">
        <f>COUNTIF('Historical Registration Data'!D:D,'Registration Data'!C175)</f>
        <v>1</v>
      </c>
      <c r="T29" s="28">
        <f t="shared" si="3"/>
        <v>567.53</v>
      </c>
      <c r="U29" s="29">
        <f t="shared" si="4"/>
        <v>1.1500101317122593</v>
      </c>
      <c r="V29" s="78">
        <v>1200</v>
      </c>
      <c r="W29" s="5"/>
    </row>
    <row r="30" spans="1:23" x14ac:dyDescent="0.25">
      <c r="A30" s="61" t="s">
        <v>26</v>
      </c>
      <c r="B30" s="55" t="s">
        <v>313</v>
      </c>
      <c r="C30" s="55" t="s">
        <v>314</v>
      </c>
      <c r="D30" s="55">
        <v>337</v>
      </c>
      <c r="E30" s="11"/>
      <c r="F30" s="23">
        <f t="shared" si="0"/>
        <v>316.77999999999997</v>
      </c>
      <c r="G30" s="24">
        <f t="shared" si="1"/>
        <v>316.77999999999997</v>
      </c>
      <c r="H30" s="39" t="s">
        <v>618</v>
      </c>
      <c r="I30" s="39"/>
      <c r="J30" s="39"/>
      <c r="K30" s="39"/>
      <c r="L30" s="39"/>
      <c r="O30" s="26">
        <f>IFERROR(VLOOKUP(C:C,'Results Data'!A:F,6,FALSE), "Not Found")</f>
        <v>347</v>
      </c>
      <c r="P30" s="27">
        <f>IFERROR(VLOOKUP(C:C,'Results Data'!A:M,13,FALSE), "Not Found")</f>
        <v>77</v>
      </c>
      <c r="Q30" s="27" t="b">
        <f>AND('RIDE DATA'!$A$5&lt;'Registration Data'!$P30,'RIDE DATA'!$B$5&gt;'Registration Data'!$P30)</f>
        <v>1</v>
      </c>
      <c r="R30" s="27">
        <f t="shared" si="2"/>
        <v>10.41</v>
      </c>
      <c r="S30" s="25">
        <f>COUNTIF('Historical Registration Data'!D:D,'Registration Data'!C146)</f>
        <v>0</v>
      </c>
      <c r="T30" s="28">
        <f t="shared" si="3"/>
        <v>357.41</v>
      </c>
      <c r="U30" s="29">
        <f t="shared" si="4"/>
        <v>1.1282593598080688</v>
      </c>
      <c r="V30" s="78">
        <v>1200</v>
      </c>
    </row>
    <row r="31" spans="1:23" x14ac:dyDescent="0.25">
      <c r="A31" s="60" t="s">
        <v>29</v>
      </c>
      <c r="B31" s="53" t="s">
        <v>449</v>
      </c>
      <c r="C31" s="53" t="s">
        <v>450</v>
      </c>
      <c r="D31" s="53">
        <v>354</v>
      </c>
      <c r="E31" s="5"/>
      <c r="F31" s="23">
        <f t="shared" si="0"/>
        <v>332.76</v>
      </c>
      <c r="G31" s="24">
        <f t="shared" si="1"/>
        <v>332.76</v>
      </c>
      <c r="H31" s="39" t="s">
        <v>618</v>
      </c>
      <c r="I31" s="39" t="s">
        <v>619</v>
      </c>
      <c r="J31" s="39" t="s">
        <v>640</v>
      </c>
      <c r="K31" s="39"/>
      <c r="L31" s="39"/>
      <c r="O31" s="26">
        <f>IFERROR(VLOOKUP(C:C,'Results Data'!A:F,6,FALSE), "Not Found")</f>
        <v>352</v>
      </c>
      <c r="P31" s="27">
        <f>IFERROR(VLOOKUP(C:C,'Results Data'!A:M,13,FALSE), "Not Found")</f>
        <v>76</v>
      </c>
      <c r="Q31" s="27" t="b">
        <f>AND('RIDE DATA'!$A$5&lt;'Registration Data'!$P31,'RIDE DATA'!$B$5&gt;'Registration Data'!$P31)</f>
        <v>1</v>
      </c>
      <c r="R31" s="27">
        <f t="shared" si="2"/>
        <v>10.559999999999999</v>
      </c>
      <c r="S31" s="25">
        <f>COUNTIF('Historical Registration Data'!D:D,'Registration Data'!C216)</f>
        <v>0</v>
      </c>
      <c r="T31" s="28">
        <f t="shared" si="3"/>
        <v>362.56</v>
      </c>
      <c r="U31" s="29">
        <f t="shared" si="4"/>
        <v>1.0895540329366511</v>
      </c>
      <c r="V31" s="40">
        <f>IF(U31&gt;100%,((U31-1)*10000),0)</f>
        <v>895.54032936651095</v>
      </c>
      <c r="W31" s="5"/>
    </row>
    <row r="32" spans="1:23" x14ac:dyDescent="0.25">
      <c r="A32" s="57" t="s">
        <v>28</v>
      </c>
      <c r="B32" s="55" t="s">
        <v>248</v>
      </c>
      <c r="C32" s="55" t="s">
        <v>249</v>
      </c>
      <c r="D32" s="55">
        <v>502</v>
      </c>
      <c r="E32" s="11"/>
      <c r="F32" s="23">
        <f t="shared" si="0"/>
        <v>471.88</v>
      </c>
      <c r="G32" s="24">
        <f t="shared" si="1"/>
        <v>471.88</v>
      </c>
      <c r="H32" s="39" t="s">
        <v>618</v>
      </c>
      <c r="I32" s="39" t="s">
        <v>619</v>
      </c>
      <c r="J32" s="39" t="s">
        <v>633</v>
      </c>
      <c r="K32" s="39"/>
      <c r="L32" s="39"/>
      <c r="O32" s="26">
        <f>IFERROR(VLOOKUP(C:C,'Results Data'!A:F,6,FALSE), "Not Found")</f>
        <v>509</v>
      </c>
      <c r="P32" s="27">
        <f>IFERROR(VLOOKUP(C:C,'Results Data'!A:M,13,FALSE), "Not Found")</f>
        <v>76</v>
      </c>
      <c r="Q32" s="27" t="b">
        <f>AND('RIDE DATA'!$A$5&lt;'Registration Data'!$P32,'RIDE DATA'!$B$5&gt;'Registration Data'!$P32)</f>
        <v>1</v>
      </c>
      <c r="R32" s="27">
        <f t="shared" si="2"/>
        <v>15.27</v>
      </c>
      <c r="S32" s="25">
        <f>COUNTIF('Historical Registration Data'!D:D,'Registration Data'!C112)</f>
        <v>1</v>
      </c>
      <c r="T32" s="28">
        <f t="shared" si="3"/>
        <v>524.27</v>
      </c>
      <c r="U32" s="29">
        <f t="shared" si="4"/>
        <v>1.1110239891497837</v>
      </c>
      <c r="V32" s="40">
        <f>IF(U32&gt;100%,((U32-1)*10000),0)</f>
        <v>1110.2398914978373</v>
      </c>
    </row>
    <row r="33" spans="1:23" x14ac:dyDescent="0.25">
      <c r="A33" s="58" t="s">
        <v>2028</v>
      </c>
      <c r="B33" s="72" t="s">
        <v>551</v>
      </c>
      <c r="C33" s="72" t="s">
        <v>552</v>
      </c>
      <c r="D33" s="72">
        <v>415</v>
      </c>
      <c r="E33" s="73"/>
      <c r="F33" s="68">
        <f t="shared" si="0"/>
        <v>390.09999999999997</v>
      </c>
      <c r="G33" s="69">
        <f t="shared" si="1"/>
        <v>0</v>
      </c>
      <c r="H33" s="70" t="s">
        <v>629</v>
      </c>
      <c r="I33" s="70" t="s">
        <v>623</v>
      </c>
      <c r="J33" s="70"/>
      <c r="K33" s="70"/>
      <c r="L33" s="70" t="s">
        <v>638</v>
      </c>
      <c r="M33" s="67"/>
      <c r="N33" s="67"/>
      <c r="O33" s="71" t="str">
        <f>IFERROR(VLOOKUP(C:C,'Results Data'!A:F,6,FALSE), "Not Found")</f>
        <v>Not Found</v>
      </c>
      <c r="P33" s="27" t="str">
        <f>IFERROR(VLOOKUP(C:C,'Results Data'!A:M,13,FALSE), "Not Found")</f>
        <v>Not Found</v>
      </c>
      <c r="Q33" s="27" t="b">
        <f>AND('RIDE DATA'!$A$5&lt;'Registration Data'!$P33,'RIDE DATA'!$B$5&gt;'Registration Data'!$P33)</f>
        <v>0</v>
      </c>
      <c r="R33" s="27">
        <f t="shared" si="2"/>
        <v>0</v>
      </c>
      <c r="S33" s="25">
        <f>COUNTIF('Historical Registration Data'!D:D,'Registration Data'!C270)</f>
        <v>1</v>
      </c>
      <c r="T33" s="28" t="e">
        <f t="shared" si="3"/>
        <v>#VALUE!</v>
      </c>
      <c r="U33" s="29" t="e">
        <f t="shared" si="4"/>
        <v>#VALUE!</v>
      </c>
      <c r="V33" s="40" t="e">
        <f>IF(U33&gt;100%,((U33-1)*10000),0)</f>
        <v>#VALUE!</v>
      </c>
      <c r="W33" s="5"/>
    </row>
    <row r="34" spans="1:23" x14ac:dyDescent="0.25">
      <c r="A34" s="52" t="s">
        <v>25</v>
      </c>
      <c r="B34" s="53" t="s">
        <v>483</v>
      </c>
      <c r="C34" s="53" t="s">
        <v>484</v>
      </c>
      <c r="D34" s="53">
        <v>500</v>
      </c>
      <c r="E34" s="5"/>
      <c r="F34" s="23">
        <f t="shared" si="0"/>
        <v>470</v>
      </c>
      <c r="G34" s="24">
        <f t="shared" si="1"/>
        <v>470</v>
      </c>
      <c r="H34" s="39" t="s">
        <v>629</v>
      </c>
      <c r="I34" s="39" t="s">
        <v>625</v>
      </c>
      <c r="J34" s="39"/>
      <c r="K34" s="39"/>
      <c r="L34" s="39"/>
      <c r="O34" s="26">
        <f>IFERROR(VLOOKUP(C:C,'Results Data'!A:F,6,FALSE), "Not Found")</f>
        <v>547</v>
      </c>
      <c r="P34" s="27">
        <f>IFERROR(VLOOKUP(C:C,'Results Data'!A:M,13,FALSE), "Not Found")</f>
        <v>76</v>
      </c>
      <c r="Q34" s="27" t="b">
        <f>AND('RIDE DATA'!$A$5&lt;'Registration Data'!$P34,'RIDE DATA'!$B$5&gt;'Registration Data'!$P34)</f>
        <v>1</v>
      </c>
      <c r="R34" s="27">
        <f t="shared" si="2"/>
        <v>16.41</v>
      </c>
      <c r="S34" s="25">
        <f>COUNTIF('Historical Registration Data'!D:D,'Registration Data'!C235)</f>
        <v>1</v>
      </c>
      <c r="T34" s="28">
        <f t="shared" si="3"/>
        <v>563.41</v>
      </c>
      <c r="U34" s="29">
        <f t="shared" si="4"/>
        <v>1.1987446808510638</v>
      </c>
      <c r="V34" s="78">
        <v>1200</v>
      </c>
      <c r="W34" s="5"/>
    </row>
    <row r="35" spans="1:23" x14ac:dyDescent="0.25">
      <c r="A35" s="54" t="s">
        <v>25</v>
      </c>
      <c r="B35" s="55" t="s">
        <v>224</v>
      </c>
      <c r="C35" s="55" t="s">
        <v>225</v>
      </c>
      <c r="D35" s="55">
        <v>166</v>
      </c>
      <c r="E35" s="11"/>
      <c r="F35" s="23">
        <f t="shared" si="0"/>
        <v>156.04</v>
      </c>
      <c r="G35" s="24">
        <f t="shared" si="1"/>
        <v>156.04</v>
      </c>
      <c r="H35" s="39" t="s">
        <v>622</v>
      </c>
      <c r="I35" s="39"/>
      <c r="J35" s="39"/>
      <c r="K35" s="39"/>
      <c r="L35" s="39"/>
      <c r="O35" s="26">
        <f>IFERROR(VLOOKUP(C:C,'Results Data'!A:F,6,FALSE), "Not Found")</f>
        <v>220</v>
      </c>
      <c r="P35" s="27">
        <f>IFERROR(VLOOKUP(C:C,'Results Data'!A:M,13,FALSE), "Not Found")</f>
        <v>76</v>
      </c>
      <c r="Q35" s="27" t="b">
        <f>AND('RIDE DATA'!$A$5&lt;'Registration Data'!$P35,'RIDE DATA'!$B$5&gt;'Registration Data'!$P35)</f>
        <v>1</v>
      </c>
      <c r="R35" s="27">
        <f t="shared" si="2"/>
        <v>6.6</v>
      </c>
      <c r="S35" s="25">
        <f>COUNTIF('Historical Registration Data'!D:D,'Registration Data'!C100)</f>
        <v>1</v>
      </c>
      <c r="T35" s="28">
        <f t="shared" si="3"/>
        <v>226.6</v>
      </c>
      <c r="U35" s="29">
        <f t="shared" si="4"/>
        <v>1.4521917457062292</v>
      </c>
      <c r="V35" s="78">
        <v>1200</v>
      </c>
    </row>
    <row r="36" spans="1:23" x14ac:dyDescent="0.25">
      <c r="A36" s="58" t="s">
        <v>28</v>
      </c>
      <c r="B36" s="53" t="s">
        <v>457</v>
      </c>
      <c r="C36" s="53" t="s">
        <v>458</v>
      </c>
      <c r="D36" s="53">
        <v>300</v>
      </c>
      <c r="E36" s="5"/>
      <c r="F36" s="23">
        <f t="shared" si="0"/>
        <v>282</v>
      </c>
      <c r="G36" s="24">
        <f t="shared" si="1"/>
        <v>282</v>
      </c>
      <c r="H36" s="39" t="s">
        <v>629</v>
      </c>
      <c r="I36" s="39" t="s">
        <v>619</v>
      </c>
      <c r="J36" s="39" t="s">
        <v>627</v>
      </c>
      <c r="K36" s="39"/>
      <c r="L36" s="39"/>
      <c r="O36" s="26">
        <f>IFERROR(VLOOKUP(C:C,'Results Data'!A:F,6,FALSE), "Not Found")</f>
        <v>332</v>
      </c>
      <c r="P36" s="27">
        <f>IFERROR(VLOOKUP(C:C,'Results Data'!A:M,13,FALSE), "Not Found")</f>
        <v>77</v>
      </c>
      <c r="Q36" s="27" t="b">
        <f>AND('RIDE DATA'!$A$5&lt;'Registration Data'!$P36,'RIDE DATA'!$B$5&gt;'Registration Data'!$P36)</f>
        <v>1</v>
      </c>
      <c r="R36" s="27">
        <f t="shared" si="2"/>
        <v>9.9599999999999991</v>
      </c>
      <c r="S36" s="25">
        <f>COUNTIF('Historical Registration Data'!D:D,'Registration Data'!C220)</f>
        <v>1</v>
      </c>
      <c r="T36" s="28">
        <f t="shared" si="3"/>
        <v>341.96</v>
      </c>
      <c r="U36" s="29">
        <f t="shared" si="4"/>
        <v>1.2126241134751772</v>
      </c>
      <c r="V36" s="78">
        <v>1200</v>
      </c>
      <c r="W36" s="5"/>
    </row>
    <row r="37" spans="1:23" x14ac:dyDescent="0.25">
      <c r="A37" s="62" t="s">
        <v>26</v>
      </c>
      <c r="B37" s="53" t="s">
        <v>379</v>
      </c>
      <c r="C37" s="53" t="s">
        <v>380</v>
      </c>
      <c r="D37" s="53">
        <v>249</v>
      </c>
      <c r="E37" s="5"/>
      <c r="F37" s="23">
        <f t="shared" si="0"/>
        <v>234.05999999999997</v>
      </c>
      <c r="G37" s="24">
        <f t="shared" si="1"/>
        <v>234.05999999999997</v>
      </c>
      <c r="H37" s="39" t="s">
        <v>629</v>
      </c>
      <c r="I37" s="39" t="s">
        <v>623</v>
      </c>
      <c r="J37" s="39"/>
      <c r="K37" s="39"/>
      <c r="L37" s="39" t="s">
        <v>657</v>
      </c>
      <c r="O37" s="26">
        <f>IFERROR(VLOOKUP(C:C,'Results Data'!A:F,6,FALSE), "Not Found")</f>
        <v>270</v>
      </c>
      <c r="P37" s="27">
        <f>IFERROR(VLOOKUP(C:C,'Results Data'!A:M,13,FALSE), "Not Found")</f>
        <v>76</v>
      </c>
      <c r="Q37" s="27" t="b">
        <f>AND('RIDE DATA'!$A$5&lt;'Registration Data'!$P37,'RIDE DATA'!$B$5&gt;'Registration Data'!$P37)</f>
        <v>1</v>
      </c>
      <c r="R37" s="27">
        <f t="shared" si="2"/>
        <v>8.1</v>
      </c>
      <c r="S37" s="25">
        <f>COUNTIF('Historical Registration Data'!D:D,'Registration Data'!C180)</f>
        <v>1</v>
      </c>
      <c r="T37" s="28">
        <f t="shared" si="3"/>
        <v>278.10000000000002</v>
      </c>
      <c r="U37" s="29">
        <f t="shared" si="4"/>
        <v>1.1881568828505513</v>
      </c>
      <c r="V37" s="78">
        <v>1200</v>
      </c>
      <c r="W37" s="5"/>
    </row>
    <row r="38" spans="1:23" x14ac:dyDescent="0.25">
      <c r="A38" s="52" t="s">
        <v>25</v>
      </c>
      <c r="B38" s="53" t="s">
        <v>539</v>
      </c>
      <c r="C38" s="53" t="s">
        <v>540</v>
      </c>
      <c r="D38" s="53">
        <v>227</v>
      </c>
      <c r="E38" s="5"/>
      <c r="F38" s="23">
        <f t="shared" si="0"/>
        <v>213.38</v>
      </c>
      <c r="G38" s="24">
        <f t="shared" si="1"/>
        <v>213.38</v>
      </c>
      <c r="H38" s="39" t="s">
        <v>618</v>
      </c>
      <c r="I38" s="39" t="s">
        <v>623</v>
      </c>
      <c r="J38" s="39"/>
      <c r="K38" s="39"/>
      <c r="L38" s="39" t="s">
        <v>636</v>
      </c>
      <c r="O38" s="26">
        <f>IFERROR(VLOOKUP(C:C,'Results Data'!A:F,6,FALSE), "Not Found")</f>
        <v>260</v>
      </c>
      <c r="P38" s="27">
        <f>IFERROR(VLOOKUP(C:C,'Results Data'!A:M,13,FALSE), "Not Found")</f>
        <v>76</v>
      </c>
      <c r="Q38" s="27" t="b">
        <f>AND('RIDE DATA'!$A$5&lt;'Registration Data'!$P38,'RIDE DATA'!$B$5&gt;'Registration Data'!$P38)</f>
        <v>1</v>
      </c>
      <c r="R38" s="27">
        <f t="shared" si="2"/>
        <v>7.8</v>
      </c>
      <c r="S38" s="25">
        <f>COUNTIF('Historical Registration Data'!D:D,'Registration Data'!C264)</f>
        <v>1</v>
      </c>
      <c r="T38" s="28">
        <f t="shared" si="3"/>
        <v>267.8</v>
      </c>
      <c r="U38" s="29">
        <f t="shared" si="4"/>
        <v>1.2550379604461526</v>
      </c>
      <c r="V38" s="78">
        <v>1200</v>
      </c>
      <c r="W38" s="5"/>
    </row>
    <row r="39" spans="1:23" x14ac:dyDescent="0.25">
      <c r="A39" s="57" t="s">
        <v>28</v>
      </c>
      <c r="B39" s="55" t="s">
        <v>181</v>
      </c>
      <c r="C39" s="55" t="s">
        <v>182</v>
      </c>
      <c r="D39" s="55">
        <v>381</v>
      </c>
      <c r="E39" s="11"/>
      <c r="F39" s="23">
        <f t="shared" si="0"/>
        <v>358.14</v>
      </c>
      <c r="G39" s="24">
        <f t="shared" si="1"/>
        <v>358.14</v>
      </c>
      <c r="H39" s="39" t="s">
        <v>643</v>
      </c>
      <c r="I39" s="39" t="s">
        <v>619</v>
      </c>
      <c r="J39" s="39" t="s">
        <v>647</v>
      </c>
      <c r="K39" s="39"/>
      <c r="L39" s="39"/>
      <c r="O39" s="26">
        <f>IFERROR(VLOOKUP(C:C,'Results Data'!A:F,6,FALSE), "Not Found")</f>
        <v>391</v>
      </c>
      <c r="P39" s="27">
        <f>IFERROR(VLOOKUP(C:C,'Results Data'!A:M,13,FALSE), "Not Found")</f>
        <v>78</v>
      </c>
      <c r="Q39" s="27" t="b">
        <f>AND('RIDE DATA'!$A$5&lt;'Registration Data'!$P39,'RIDE DATA'!$B$5&gt;'Registration Data'!$P39)</f>
        <v>1</v>
      </c>
      <c r="R39" s="27">
        <f t="shared" si="2"/>
        <v>11.73</v>
      </c>
      <c r="S39" s="25">
        <f>COUNTIF('Historical Registration Data'!D:D,'Registration Data'!C78)</f>
        <v>1</v>
      </c>
      <c r="T39" s="28">
        <f t="shared" si="3"/>
        <v>402.73</v>
      </c>
      <c r="U39" s="29">
        <f t="shared" si="4"/>
        <v>1.1245043837605406</v>
      </c>
      <c r="V39" s="78">
        <v>1200</v>
      </c>
    </row>
    <row r="40" spans="1:23" x14ac:dyDescent="0.25">
      <c r="A40" s="61" t="s">
        <v>26</v>
      </c>
      <c r="B40" s="55" t="s">
        <v>189</v>
      </c>
      <c r="C40" s="65" t="s">
        <v>662</v>
      </c>
      <c r="D40" s="55">
        <v>410</v>
      </c>
      <c r="E40" s="11"/>
      <c r="F40" s="23">
        <f t="shared" si="0"/>
        <v>385.4</v>
      </c>
      <c r="G40" s="24">
        <f t="shared" si="1"/>
        <v>385.4</v>
      </c>
      <c r="H40" s="39" t="s">
        <v>618</v>
      </c>
      <c r="I40" s="39" t="s">
        <v>619</v>
      </c>
      <c r="J40" s="39" t="s">
        <v>627</v>
      </c>
      <c r="K40" s="39"/>
      <c r="L40" s="39"/>
      <c r="O40" s="26">
        <f>IFERROR(VLOOKUP(C:C,'Results Data'!A:F,6,FALSE), "Not Found")</f>
        <v>426</v>
      </c>
      <c r="P40" s="27">
        <f>IFERROR(VLOOKUP(C:C,'Results Data'!A:M,13,FALSE), "Not Found")</f>
        <v>75</v>
      </c>
      <c r="Q40" s="27" t="b">
        <f>AND('RIDE DATA'!$A$5&lt;'Registration Data'!$P40,'RIDE DATA'!$B$5&gt;'Registration Data'!$P40)</f>
        <v>1</v>
      </c>
      <c r="R40" s="27">
        <f t="shared" si="2"/>
        <v>12.78</v>
      </c>
      <c r="S40" s="25">
        <f>COUNTIF('Historical Registration Data'!D:D,'Registration Data'!C82)</f>
        <v>1</v>
      </c>
      <c r="T40" s="28">
        <f t="shared" si="3"/>
        <v>438.78</v>
      </c>
      <c r="U40" s="29">
        <f t="shared" si="4"/>
        <v>1.1385054488842761</v>
      </c>
      <c r="V40" s="78">
        <v>1200</v>
      </c>
    </row>
    <row r="41" spans="1:23" x14ac:dyDescent="0.25">
      <c r="A41" s="62" t="s">
        <v>26</v>
      </c>
      <c r="B41" s="53" t="s">
        <v>563</v>
      </c>
      <c r="C41" s="53" t="s">
        <v>564</v>
      </c>
      <c r="D41" s="53">
        <v>384</v>
      </c>
      <c r="E41" s="5"/>
      <c r="F41" s="23">
        <f t="shared" si="0"/>
        <v>360.96</v>
      </c>
      <c r="G41" s="24">
        <f t="shared" si="1"/>
        <v>360.96</v>
      </c>
      <c r="H41" s="39" t="s">
        <v>618</v>
      </c>
      <c r="I41" s="39"/>
      <c r="J41" s="39"/>
      <c r="K41" s="39"/>
      <c r="L41" s="39"/>
      <c r="O41" s="26">
        <f>IFERROR(VLOOKUP(C:C,'Results Data'!A:F,6,FALSE), "Not Found")</f>
        <v>398</v>
      </c>
      <c r="P41" s="27">
        <f>IFERROR(VLOOKUP(C:C,'Results Data'!A:M,13,FALSE), "Not Found")</f>
        <v>76</v>
      </c>
      <c r="Q41" s="27" t="b">
        <f>AND('RIDE DATA'!$A$5&lt;'Registration Data'!$P41,'RIDE DATA'!$B$5&gt;'Registration Data'!$P41)</f>
        <v>1</v>
      </c>
      <c r="R41" s="27">
        <f t="shared" si="2"/>
        <v>11.94</v>
      </c>
      <c r="S41" s="25">
        <f>COUNTIF('Historical Registration Data'!D:D,'Registration Data'!C276)</f>
        <v>1</v>
      </c>
      <c r="T41" s="28">
        <f t="shared" si="3"/>
        <v>409.94</v>
      </c>
      <c r="U41" s="29">
        <f t="shared" si="4"/>
        <v>1.1356937056737588</v>
      </c>
      <c r="V41" s="78">
        <v>1200</v>
      </c>
      <c r="W41" s="5"/>
    </row>
    <row r="42" spans="1:23" x14ac:dyDescent="0.25">
      <c r="A42" s="59" t="s">
        <v>29</v>
      </c>
      <c r="B42" s="55" t="s">
        <v>133</v>
      </c>
      <c r="C42" s="55" t="s">
        <v>134</v>
      </c>
      <c r="D42" s="55">
        <v>403</v>
      </c>
      <c r="E42" s="11"/>
      <c r="F42" s="23">
        <f t="shared" si="0"/>
        <v>378.82</v>
      </c>
      <c r="G42" s="24">
        <f t="shared" si="1"/>
        <v>378.82</v>
      </c>
      <c r="H42" s="39" t="s">
        <v>643</v>
      </c>
      <c r="I42" s="39" t="s">
        <v>619</v>
      </c>
      <c r="J42" s="39" t="s">
        <v>628</v>
      </c>
      <c r="K42" s="39"/>
      <c r="L42" s="39"/>
      <c r="O42" s="26">
        <f>IFERROR(VLOOKUP(C:C,'Results Data'!A:F,6,FALSE), "Not Found")</f>
        <v>415</v>
      </c>
      <c r="P42" s="27">
        <f>IFERROR(VLOOKUP(C:C,'Results Data'!A:M,13,FALSE), "Not Found")</f>
        <v>77</v>
      </c>
      <c r="Q42" s="27" t="b">
        <f>AND('RIDE DATA'!$A$5&lt;'Registration Data'!$P42,'RIDE DATA'!$B$5&gt;'Registration Data'!$P42)</f>
        <v>1</v>
      </c>
      <c r="R42" s="27">
        <f t="shared" si="2"/>
        <v>12.45</v>
      </c>
      <c r="S42" s="25">
        <f>COUNTIF('Historical Registration Data'!D:D,'Registration Data'!C54)</f>
        <v>0</v>
      </c>
      <c r="T42" s="28">
        <f t="shared" si="3"/>
        <v>427.45</v>
      </c>
      <c r="U42" s="29">
        <f t="shared" si="4"/>
        <v>1.1283723140277704</v>
      </c>
      <c r="V42" s="78">
        <v>1200</v>
      </c>
    </row>
    <row r="43" spans="1:23" x14ac:dyDescent="0.25">
      <c r="A43" s="62" t="s">
        <v>26</v>
      </c>
      <c r="B43" s="53" t="s">
        <v>381</v>
      </c>
      <c r="C43" s="53" t="s">
        <v>382</v>
      </c>
      <c r="D43" s="53">
        <v>363</v>
      </c>
      <c r="E43" s="5"/>
      <c r="F43" s="23">
        <f t="shared" si="0"/>
        <v>341.21999999999997</v>
      </c>
      <c r="G43" s="24">
        <f t="shared" si="1"/>
        <v>341.21999999999997</v>
      </c>
      <c r="H43" s="39" t="s">
        <v>618</v>
      </c>
      <c r="I43" s="39"/>
      <c r="J43" s="39"/>
      <c r="K43" s="39"/>
      <c r="L43" s="39"/>
      <c r="O43" s="26">
        <f>IFERROR(VLOOKUP(C:C,'Results Data'!A:F,6,FALSE), "Not Found")</f>
        <v>378</v>
      </c>
      <c r="P43" s="27">
        <f>IFERROR(VLOOKUP(C:C,'Results Data'!A:M,13,FALSE), "Not Found")</f>
        <v>75</v>
      </c>
      <c r="Q43" s="27" t="b">
        <f>AND('RIDE DATA'!$A$5&lt;'Registration Data'!$P43,'RIDE DATA'!$B$5&gt;'Registration Data'!$P43)</f>
        <v>1</v>
      </c>
      <c r="R43" s="27">
        <f t="shared" si="2"/>
        <v>11.34</v>
      </c>
      <c r="S43" s="25">
        <f>COUNTIF('Historical Registration Data'!D:D,'Registration Data'!C181)</f>
        <v>1</v>
      </c>
      <c r="T43" s="28">
        <f t="shared" si="3"/>
        <v>389.34</v>
      </c>
      <c r="U43" s="29">
        <f t="shared" si="4"/>
        <v>1.1410233866713557</v>
      </c>
      <c r="V43" s="78">
        <v>1200</v>
      </c>
      <c r="W43" s="5"/>
    </row>
    <row r="44" spans="1:23" x14ac:dyDescent="0.25">
      <c r="A44" s="58" t="s">
        <v>28</v>
      </c>
      <c r="B44" s="53" t="s">
        <v>515</v>
      </c>
      <c r="C44" s="53" t="s">
        <v>516</v>
      </c>
      <c r="D44" s="53">
        <v>210</v>
      </c>
      <c r="E44" s="5"/>
      <c r="F44" s="23">
        <f t="shared" si="0"/>
        <v>197.39999999999998</v>
      </c>
      <c r="G44" s="24">
        <f t="shared" si="1"/>
        <v>197.39999999999998</v>
      </c>
      <c r="H44" s="39" t="s">
        <v>618</v>
      </c>
      <c r="I44" s="39" t="s">
        <v>625</v>
      </c>
      <c r="J44" s="39"/>
      <c r="K44" s="39"/>
      <c r="L44" s="39" t="s">
        <v>634</v>
      </c>
      <c r="O44" s="26">
        <f>IFERROR(VLOOKUP(C:C,'Results Data'!A:F,6,FALSE), "Not Found")</f>
        <v>235</v>
      </c>
      <c r="P44" s="27">
        <f>IFERROR(VLOOKUP(C:C,'Results Data'!A:M,13,FALSE), "Not Found")</f>
        <v>77</v>
      </c>
      <c r="Q44" s="27" t="b">
        <f>AND('RIDE DATA'!$A$5&lt;'Registration Data'!$P44,'RIDE DATA'!$B$5&gt;'Registration Data'!$P44)</f>
        <v>1</v>
      </c>
      <c r="R44" s="27">
        <f t="shared" si="2"/>
        <v>7.05</v>
      </c>
      <c r="S44" s="25">
        <f>COUNTIF('Historical Registration Data'!D:D,'Registration Data'!C251)</f>
        <v>1</v>
      </c>
      <c r="T44" s="28">
        <f t="shared" si="3"/>
        <v>242.05</v>
      </c>
      <c r="U44" s="29">
        <f t="shared" si="4"/>
        <v>1.2261904761904765</v>
      </c>
      <c r="V44" s="78">
        <v>1200</v>
      </c>
      <c r="W44" s="5"/>
    </row>
    <row r="45" spans="1:23" x14ac:dyDescent="0.25">
      <c r="A45" s="59" t="s">
        <v>29</v>
      </c>
      <c r="B45" s="55" t="s">
        <v>200</v>
      </c>
      <c r="C45" s="55" t="s">
        <v>201</v>
      </c>
      <c r="D45" s="55">
        <v>428</v>
      </c>
      <c r="E45" s="11"/>
      <c r="F45" s="23">
        <f t="shared" si="0"/>
        <v>402.32</v>
      </c>
      <c r="G45" s="24">
        <f t="shared" si="1"/>
        <v>402.32</v>
      </c>
      <c r="H45" s="39" t="s">
        <v>618</v>
      </c>
      <c r="I45" s="39" t="s">
        <v>619</v>
      </c>
      <c r="J45" s="39" t="s">
        <v>647</v>
      </c>
      <c r="K45" s="39"/>
      <c r="L45" s="39"/>
      <c r="O45" s="26">
        <f>IFERROR(VLOOKUP(C:C,'Results Data'!A:F,6,FALSE), "Not Found")</f>
        <v>443</v>
      </c>
      <c r="P45" s="27">
        <f>IFERROR(VLOOKUP(C:C,'Results Data'!A:M,13,FALSE), "Not Found")</f>
        <v>78</v>
      </c>
      <c r="Q45" s="27" t="b">
        <f>AND('RIDE DATA'!$A$5&lt;'Registration Data'!$P45,'RIDE DATA'!$B$5&gt;'Registration Data'!$P45)</f>
        <v>1</v>
      </c>
      <c r="R45" s="27">
        <f t="shared" si="2"/>
        <v>13.29</v>
      </c>
      <c r="S45" s="25">
        <f>COUNTIF('Historical Registration Data'!D:D,'Registration Data'!C88)</f>
        <v>1</v>
      </c>
      <c r="T45" s="28">
        <f t="shared" si="3"/>
        <v>456.29</v>
      </c>
      <c r="U45" s="29">
        <f t="shared" si="4"/>
        <v>1.1341469477033208</v>
      </c>
      <c r="V45" s="78">
        <v>1200</v>
      </c>
    </row>
    <row r="46" spans="1:23" x14ac:dyDescent="0.25">
      <c r="A46" s="62" t="s">
        <v>26</v>
      </c>
      <c r="B46" s="53" t="s">
        <v>491</v>
      </c>
      <c r="C46" s="53" t="s">
        <v>492</v>
      </c>
      <c r="D46" s="53">
        <v>521</v>
      </c>
      <c r="E46" s="5"/>
      <c r="F46" s="23">
        <f t="shared" si="0"/>
        <v>489.73999999999995</v>
      </c>
      <c r="G46" s="24">
        <f t="shared" si="1"/>
        <v>489.73999999999995</v>
      </c>
      <c r="H46" s="39" t="s">
        <v>622</v>
      </c>
      <c r="I46" s="39" t="s">
        <v>623</v>
      </c>
      <c r="J46" s="39"/>
      <c r="K46" s="39"/>
      <c r="L46" s="39"/>
      <c r="O46" s="26">
        <f>IFERROR(VLOOKUP(C:C,'Results Data'!A:F,6,FALSE), "Not Found")</f>
        <v>526</v>
      </c>
      <c r="P46" s="27">
        <f>IFERROR(VLOOKUP(C:C,'Results Data'!A:M,13,FALSE), "Not Found")</f>
        <v>79</v>
      </c>
      <c r="Q46" s="27" t="b">
        <f>AND('RIDE DATA'!$A$5&lt;'Registration Data'!$P46,'RIDE DATA'!$B$5&gt;'Registration Data'!$P46)</f>
        <v>1</v>
      </c>
      <c r="R46" s="27">
        <f t="shared" si="2"/>
        <v>15.78</v>
      </c>
      <c r="S46" s="25">
        <f>COUNTIF('Historical Registration Data'!D:D,'Registration Data'!C239)</f>
        <v>1</v>
      </c>
      <c r="T46" s="28">
        <f t="shared" si="3"/>
        <v>541.78</v>
      </c>
      <c r="U46" s="29">
        <f t="shared" si="4"/>
        <v>1.1062604647363907</v>
      </c>
      <c r="V46" s="40">
        <f>IF(U46&gt;100%,((U46-1)*10000),0)</f>
        <v>1062.6046473639074</v>
      </c>
      <c r="W46" s="5"/>
    </row>
    <row r="47" spans="1:23" x14ac:dyDescent="0.25">
      <c r="A47" s="58" t="s">
        <v>28</v>
      </c>
      <c r="B47" s="53" t="s">
        <v>592</v>
      </c>
      <c r="C47" s="53" t="s">
        <v>593</v>
      </c>
      <c r="D47" s="53">
        <v>309</v>
      </c>
      <c r="E47" s="5"/>
      <c r="F47" s="23">
        <f t="shared" si="0"/>
        <v>290.45999999999998</v>
      </c>
      <c r="G47" s="24">
        <f t="shared" si="1"/>
        <v>290.45999999999998</v>
      </c>
      <c r="H47" s="39" t="s">
        <v>618</v>
      </c>
      <c r="I47" s="39" t="s">
        <v>623</v>
      </c>
      <c r="J47" s="39"/>
      <c r="K47" s="39"/>
      <c r="L47" s="39" t="s">
        <v>624</v>
      </c>
      <c r="O47" s="26">
        <f>IFERROR(VLOOKUP(C:C,'Results Data'!A:F,6,FALSE), "Not Found")</f>
        <v>337</v>
      </c>
      <c r="P47" s="27">
        <f>IFERROR(VLOOKUP(C:C,'Results Data'!A:M,13,FALSE), "Not Found")</f>
        <v>76</v>
      </c>
      <c r="Q47" s="27" t="b">
        <f>AND('RIDE DATA'!$A$5&lt;'Registration Data'!$P47,'RIDE DATA'!$B$5&gt;'Registration Data'!$P47)</f>
        <v>1</v>
      </c>
      <c r="R47" s="27">
        <f t="shared" si="2"/>
        <v>10.11</v>
      </c>
      <c r="S47" s="25">
        <f>COUNTIF('Historical Registration Data'!D:D,'Registration Data'!C291)</f>
        <v>1</v>
      </c>
      <c r="T47" s="28">
        <f t="shared" si="3"/>
        <v>347.11</v>
      </c>
      <c r="U47" s="29">
        <f t="shared" si="4"/>
        <v>1.1950354609929079</v>
      </c>
      <c r="V47" s="78">
        <v>1200</v>
      </c>
      <c r="W47" s="5"/>
    </row>
    <row r="48" spans="1:23" x14ac:dyDescent="0.25">
      <c r="A48" s="60" t="s">
        <v>29</v>
      </c>
      <c r="B48" s="53" t="s">
        <v>353</v>
      </c>
      <c r="C48" s="53" t="s">
        <v>354</v>
      </c>
      <c r="D48" s="53">
        <v>363</v>
      </c>
      <c r="E48" s="5"/>
      <c r="F48" s="23">
        <f t="shared" si="0"/>
        <v>341.21999999999997</v>
      </c>
      <c r="G48" s="24">
        <f t="shared" si="1"/>
        <v>341.21999999999997</v>
      </c>
      <c r="H48" s="39" t="s">
        <v>629</v>
      </c>
      <c r="I48" s="39" t="s">
        <v>619</v>
      </c>
      <c r="J48" s="39" t="s">
        <v>627</v>
      </c>
      <c r="K48" s="39"/>
      <c r="L48" s="39"/>
      <c r="O48" s="26">
        <f>IFERROR(VLOOKUP(C:C,'Results Data'!A:F,6,FALSE), "Not Found")</f>
        <v>383</v>
      </c>
      <c r="P48" s="27">
        <f>IFERROR(VLOOKUP(C:C,'Results Data'!A:M,13,FALSE), "Not Found")</f>
        <v>79</v>
      </c>
      <c r="Q48" s="27" t="b">
        <f>AND('RIDE DATA'!$A$5&lt;'Registration Data'!$P48,'RIDE DATA'!$B$5&gt;'Registration Data'!$P48)</f>
        <v>1</v>
      </c>
      <c r="R48" s="27">
        <f t="shared" si="2"/>
        <v>11.49</v>
      </c>
      <c r="S48" s="25">
        <f>COUNTIF('Historical Registration Data'!D:D,'Registration Data'!C167)</f>
        <v>1</v>
      </c>
      <c r="T48" s="28">
        <f t="shared" si="3"/>
        <v>394.49</v>
      </c>
      <c r="U48" s="29">
        <f t="shared" si="4"/>
        <v>1.1561162886114531</v>
      </c>
      <c r="V48" s="78">
        <v>1200</v>
      </c>
      <c r="W48" s="5"/>
    </row>
    <row r="49" spans="1:23" x14ac:dyDescent="0.25">
      <c r="A49" s="54" t="s">
        <v>25</v>
      </c>
      <c r="B49" s="55" t="s">
        <v>284</v>
      </c>
      <c r="C49" s="55" t="s">
        <v>285</v>
      </c>
      <c r="D49" s="55">
        <v>351</v>
      </c>
      <c r="E49" s="11"/>
      <c r="F49" s="23">
        <f t="shared" si="0"/>
        <v>329.94</v>
      </c>
      <c r="G49" s="24">
        <f t="shared" si="1"/>
        <v>329.94</v>
      </c>
      <c r="H49" s="39" t="s">
        <v>618</v>
      </c>
      <c r="I49" s="39" t="s">
        <v>631</v>
      </c>
      <c r="J49" s="39"/>
      <c r="K49" s="39" t="s">
        <v>644</v>
      </c>
      <c r="L49" s="39"/>
      <c r="O49" s="26">
        <f>IFERROR(VLOOKUP(C:C,'Results Data'!A:F,6,FALSE), "Not Found")</f>
        <v>361</v>
      </c>
      <c r="P49" s="27">
        <f>IFERROR(VLOOKUP(C:C,'Results Data'!A:M,13,FALSE), "Not Found")</f>
        <v>75</v>
      </c>
      <c r="Q49" s="27" t="b">
        <f>AND('RIDE DATA'!$A$5&lt;'Registration Data'!$P49,'RIDE DATA'!$B$5&gt;'Registration Data'!$P49)</f>
        <v>1</v>
      </c>
      <c r="R49" s="27">
        <f t="shared" si="2"/>
        <v>10.83</v>
      </c>
      <c r="S49" s="25">
        <f>COUNTIF('Historical Registration Data'!D:D,'Registration Data'!C130)</f>
        <v>1</v>
      </c>
      <c r="T49" s="28">
        <f t="shared" si="3"/>
        <v>371.83</v>
      </c>
      <c r="U49" s="29">
        <f t="shared" si="4"/>
        <v>1.1269624780263077</v>
      </c>
      <c r="V49" s="78">
        <v>1200</v>
      </c>
    </row>
    <row r="50" spans="1:23" x14ac:dyDescent="0.25">
      <c r="A50" s="61" t="s">
        <v>26</v>
      </c>
      <c r="B50" s="55" t="s">
        <v>167</v>
      </c>
      <c r="C50" s="55" t="s">
        <v>168</v>
      </c>
      <c r="D50" s="55">
        <v>245</v>
      </c>
      <c r="E50" s="11"/>
      <c r="F50" s="23">
        <f t="shared" si="0"/>
        <v>230.29999999999998</v>
      </c>
      <c r="G50" s="24">
        <f t="shared" si="1"/>
        <v>230.29999999999998</v>
      </c>
      <c r="H50" s="39"/>
      <c r="I50" s="39"/>
      <c r="J50" s="39"/>
      <c r="K50" s="39"/>
      <c r="L50" s="39"/>
      <c r="O50" s="26">
        <f>IFERROR(VLOOKUP(C:C,'Results Data'!A:F,6,FALSE), "Not Found")</f>
        <v>287</v>
      </c>
      <c r="P50" s="27">
        <f>IFERROR(VLOOKUP(C:C,'Results Data'!A:M,13,FALSE), "Not Found")</f>
        <v>77</v>
      </c>
      <c r="Q50" s="27" t="b">
        <f>AND('RIDE DATA'!$A$5&lt;'Registration Data'!$P50,'RIDE DATA'!$B$5&gt;'Registration Data'!$P50)</f>
        <v>1</v>
      </c>
      <c r="R50" s="27">
        <f t="shared" si="2"/>
        <v>8.61</v>
      </c>
      <c r="S50" s="25">
        <f>COUNTIF('Historical Registration Data'!D:D,'Registration Data'!C71)</f>
        <v>1</v>
      </c>
      <c r="T50" s="28">
        <f t="shared" si="3"/>
        <v>295.61</v>
      </c>
      <c r="U50" s="29">
        <f t="shared" si="4"/>
        <v>1.2835866261398179</v>
      </c>
      <c r="V50" s="78">
        <v>1200</v>
      </c>
    </row>
    <row r="51" spans="1:23" x14ac:dyDescent="0.25">
      <c r="A51" s="60" t="s">
        <v>2029</v>
      </c>
      <c r="B51" s="72" t="s">
        <v>451</v>
      </c>
      <c r="C51" s="72" t="s">
        <v>452</v>
      </c>
      <c r="D51" s="72">
        <v>491</v>
      </c>
      <c r="E51" s="73"/>
      <c r="F51" s="68">
        <f t="shared" si="0"/>
        <v>461.53999999999996</v>
      </c>
      <c r="G51" s="69">
        <f t="shared" si="1"/>
        <v>461.53999999999996</v>
      </c>
      <c r="H51" s="70" t="s">
        <v>618</v>
      </c>
      <c r="I51" s="70" t="s">
        <v>619</v>
      </c>
      <c r="J51" s="70" t="s">
        <v>652</v>
      </c>
      <c r="K51" s="70"/>
      <c r="L51" s="70"/>
      <c r="M51" s="67"/>
      <c r="N51" s="67"/>
      <c r="O51" s="71">
        <f>IFERROR(VLOOKUP(C:C,'Results Data'!A:F,6,FALSE), "Not Found")</f>
        <v>0</v>
      </c>
      <c r="P51" s="27">
        <f>IFERROR(VLOOKUP(C:C,'Results Data'!A:M,13,FALSE), "Not Found")</f>
        <v>0</v>
      </c>
      <c r="Q51" s="27" t="b">
        <f>AND('RIDE DATA'!$A$5&lt;'Registration Data'!$P51,'RIDE DATA'!$B$5&gt;'Registration Data'!$P51)</f>
        <v>0</v>
      </c>
      <c r="R51" s="27">
        <f t="shared" si="2"/>
        <v>0</v>
      </c>
      <c r="S51" s="25">
        <f>COUNTIF('Historical Registration Data'!D:D,'Registration Data'!C217)</f>
        <v>1</v>
      </c>
      <c r="T51" s="28">
        <f t="shared" si="3"/>
        <v>0</v>
      </c>
      <c r="U51" s="29">
        <f t="shared" si="4"/>
        <v>0</v>
      </c>
      <c r="V51" s="40">
        <f>IF(U51&gt;100%,((U51-1)*10000),0)</f>
        <v>0</v>
      </c>
      <c r="W51" s="5"/>
    </row>
    <row r="52" spans="1:23" x14ac:dyDescent="0.25">
      <c r="A52" s="54" t="s">
        <v>25</v>
      </c>
      <c r="B52" s="55" t="s">
        <v>40</v>
      </c>
      <c r="C52" s="55" t="s">
        <v>41</v>
      </c>
      <c r="D52" s="55">
        <v>558</v>
      </c>
      <c r="E52" s="11"/>
      <c r="F52" s="23">
        <f t="shared" si="0"/>
        <v>524.52</v>
      </c>
      <c r="G52" s="24">
        <f t="shared" si="1"/>
        <v>524.52</v>
      </c>
      <c r="H52" s="39"/>
      <c r="I52" s="39"/>
      <c r="J52" s="39"/>
      <c r="K52" s="39"/>
      <c r="L52" s="39"/>
      <c r="O52" s="26">
        <f>IFERROR(VLOOKUP(C:C,'Results Data'!A:F,6,FALSE), "Not Found")</f>
        <v>538</v>
      </c>
      <c r="P52" s="27">
        <f>IFERROR(VLOOKUP(C:C,'Results Data'!A:M,13,FALSE), "Not Found")</f>
        <v>77</v>
      </c>
      <c r="Q52" s="27" t="b">
        <f>AND('RIDE DATA'!$A$5&lt;'Registration Data'!$P52,'RIDE DATA'!$B$5&gt;'Registration Data'!$P52)</f>
        <v>1</v>
      </c>
      <c r="R52" s="27">
        <f t="shared" si="2"/>
        <v>16.14</v>
      </c>
      <c r="S52" s="25">
        <f>COUNTIF('Historical Registration Data'!D:D,'Registration Data'!C6)</f>
        <v>1</v>
      </c>
      <c r="T52" s="28">
        <f t="shared" si="3"/>
        <v>554.14</v>
      </c>
      <c r="U52" s="29">
        <f t="shared" si="4"/>
        <v>1.0564706779531763</v>
      </c>
      <c r="V52" s="40">
        <f>IF(U52&gt;100%,((U52-1)*10000),0)</f>
        <v>564.70677953176289</v>
      </c>
    </row>
    <row r="53" spans="1:23" x14ac:dyDescent="0.25">
      <c r="A53" s="57" t="s">
        <v>28</v>
      </c>
      <c r="B53" s="55" t="s">
        <v>214</v>
      </c>
      <c r="C53" s="55" t="s">
        <v>215</v>
      </c>
      <c r="D53" s="55">
        <v>230</v>
      </c>
      <c r="E53" s="11"/>
      <c r="F53" s="23">
        <f t="shared" si="0"/>
        <v>216.2</v>
      </c>
      <c r="G53" s="24">
        <f t="shared" si="1"/>
        <v>216.2</v>
      </c>
      <c r="H53" s="39" t="s">
        <v>618</v>
      </c>
      <c r="I53" s="39" t="s">
        <v>619</v>
      </c>
      <c r="J53" s="39" t="s">
        <v>651</v>
      </c>
      <c r="K53" s="39"/>
      <c r="L53" s="39"/>
      <c r="O53" s="26">
        <f>IFERROR(VLOOKUP(C:C,'Results Data'!A:F,6,FALSE), "Not Found")</f>
        <v>267</v>
      </c>
      <c r="P53" s="27">
        <f>IFERROR(VLOOKUP(C:C,'Results Data'!A:M,13,FALSE), "Not Found")</f>
        <v>77</v>
      </c>
      <c r="Q53" s="27" t="b">
        <f>AND('RIDE DATA'!$A$5&lt;'Registration Data'!$P53,'RIDE DATA'!$B$5&gt;'Registration Data'!$P53)</f>
        <v>1</v>
      </c>
      <c r="R53" s="27">
        <f t="shared" si="2"/>
        <v>8.01</v>
      </c>
      <c r="S53" s="25">
        <f>COUNTIF('Historical Registration Data'!D:D,'Registration Data'!C95)</f>
        <v>1</v>
      </c>
      <c r="T53" s="28">
        <f t="shared" si="3"/>
        <v>275.01</v>
      </c>
      <c r="U53" s="29">
        <f t="shared" si="4"/>
        <v>1.2720166512488438</v>
      </c>
      <c r="V53" s="78">
        <v>1200</v>
      </c>
    </row>
    <row r="54" spans="1:23" x14ac:dyDescent="0.25">
      <c r="A54" s="74" t="s">
        <v>2026</v>
      </c>
      <c r="B54" s="66" t="s">
        <v>216</v>
      </c>
      <c r="C54" s="66" t="s">
        <v>217</v>
      </c>
      <c r="D54" s="66">
        <v>361</v>
      </c>
      <c r="E54" s="67"/>
      <c r="F54" s="68">
        <f t="shared" si="0"/>
        <v>339.34</v>
      </c>
      <c r="G54" s="69">
        <f t="shared" si="1"/>
        <v>339.34</v>
      </c>
      <c r="H54" s="70"/>
      <c r="I54" s="70"/>
      <c r="J54" s="70"/>
      <c r="K54" s="70"/>
      <c r="L54" s="70"/>
      <c r="M54" s="67"/>
      <c r="N54" s="67"/>
      <c r="O54" s="71">
        <f>IFERROR(VLOOKUP(C:C,'Results Data'!A:F,6,FALSE), "Not Found")</f>
        <v>0</v>
      </c>
      <c r="P54" s="27">
        <f>IFERROR(VLOOKUP(C:C,'Results Data'!A:M,13,FALSE), "Not Found")</f>
        <v>0</v>
      </c>
      <c r="Q54" s="27" t="b">
        <f>AND('RIDE DATA'!$A$5&lt;'Registration Data'!$P54,'RIDE DATA'!$B$5&gt;'Registration Data'!$P54)</f>
        <v>0</v>
      </c>
      <c r="R54" s="27">
        <f t="shared" si="2"/>
        <v>0</v>
      </c>
      <c r="S54" s="25">
        <f>COUNTIF('Historical Registration Data'!D:D,'Registration Data'!C96)</f>
        <v>0</v>
      </c>
      <c r="T54" s="28">
        <f t="shared" si="3"/>
        <v>0</v>
      </c>
      <c r="U54" s="29">
        <f t="shared" si="4"/>
        <v>0</v>
      </c>
      <c r="V54" s="40">
        <f t="shared" ref="V54:V60" si="5">IF(U54&gt;100%,((U54-1)*10000),0)</f>
        <v>0</v>
      </c>
    </row>
    <row r="55" spans="1:23" x14ac:dyDescent="0.25">
      <c r="A55" s="61" t="s">
        <v>26</v>
      </c>
      <c r="B55" s="55" t="s">
        <v>276</v>
      </c>
      <c r="C55" s="55" t="s">
        <v>277</v>
      </c>
      <c r="D55" s="55">
        <v>314</v>
      </c>
      <c r="E55" s="11"/>
      <c r="F55" s="23">
        <f t="shared" si="0"/>
        <v>295.15999999999997</v>
      </c>
      <c r="G55" s="24">
        <f t="shared" si="1"/>
        <v>295.15999999999997</v>
      </c>
      <c r="H55" s="39" t="s">
        <v>618</v>
      </c>
      <c r="I55" s="39" t="s">
        <v>631</v>
      </c>
      <c r="J55" s="39"/>
      <c r="K55" s="39" t="s">
        <v>632</v>
      </c>
      <c r="L55" s="39"/>
      <c r="O55" s="26">
        <f>IFERROR(VLOOKUP(C:C,'Results Data'!A:F,6,FALSE), "Not Found")</f>
        <v>302</v>
      </c>
      <c r="P55" s="27">
        <f>IFERROR(VLOOKUP(C:C,'Results Data'!A:M,13,FALSE), "Not Found")</f>
        <v>76</v>
      </c>
      <c r="Q55" s="27" t="b">
        <f>AND('RIDE DATA'!$A$5&lt;'Registration Data'!$P55,'RIDE DATA'!$B$5&gt;'Registration Data'!$P55)</f>
        <v>1</v>
      </c>
      <c r="R55" s="27">
        <f t="shared" si="2"/>
        <v>9.06</v>
      </c>
      <c r="S55" s="25">
        <f>COUNTIF('Historical Registration Data'!D:D,'Registration Data'!C126)</f>
        <v>0</v>
      </c>
      <c r="T55" s="28">
        <f t="shared" si="3"/>
        <v>311.06</v>
      </c>
      <c r="U55" s="29">
        <f t="shared" si="4"/>
        <v>1.0538690879522972</v>
      </c>
      <c r="V55" s="40">
        <f t="shared" si="5"/>
        <v>538.69087952297173</v>
      </c>
    </row>
    <row r="56" spans="1:23" x14ac:dyDescent="0.25">
      <c r="A56" s="57" t="s">
        <v>28</v>
      </c>
      <c r="B56" s="55" t="s">
        <v>240</v>
      </c>
      <c r="C56" s="55" t="s">
        <v>241</v>
      </c>
      <c r="D56" s="55">
        <v>555</v>
      </c>
      <c r="E56" s="11"/>
      <c r="F56" s="23">
        <f t="shared" si="0"/>
        <v>521.69999999999993</v>
      </c>
      <c r="G56" s="24">
        <f t="shared" si="1"/>
        <v>521.69999999999993</v>
      </c>
      <c r="H56" s="39" t="s">
        <v>618</v>
      </c>
      <c r="I56" s="39" t="s">
        <v>619</v>
      </c>
      <c r="J56" s="39" t="s">
        <v>640</v>
      </c>
      <c r="K56" s="39"/>
      <c r="L56" s="39"/>
      <c r="O56" s="26">
        <f>IFERROR(VLOOKUP(C:C,'Results Data'!A:F,6,FALSE), "Not Found")</f>
        <v>552</v>
      </c>
      <c r="P56" s="27">
        <f>IFERROR(VLOOKUP(C:C,'Results Data'!A:M,13,FALSE), "Not Found")</f>
        <v>76</v>
      </c>
      <c r="Q56" s="27" t="b">
        <f>AND('RIDE DATA'!$A$5&lt;'Registration Data'!$P56,'RIDE DATA'!$B$5&gt;'Registration Data'!$P56)</f>
        <v>1</v>
      </c>
      <c r="R56" s="27">
        <f t="shared" si="2"/>
        <v>16.559999999999999</v>
      </c>
      <c r="S56" s="25">
        <f>COUNTIF('Historical Registration Data'!D:D,'Registration Data'!C108)</f>
        <v>1</v>
      </c>
      <c r="T56" s="28">
        <f t="shared" si="3"/>
        <v>568.55999999999995</v>
      </c>
      <c r="U56" s="29">
        <f t="shared" si="4"/>
        <v>1.0898217366302474</v>
      </c>
      <c r="V56" s="40">
        <f t="shared" si="5"/>
        <v>898.21736630247392</v>
      </c>
    </row>
    <row r="57" spans="1:23" x14ac:dyDescent="0.25">
      <c r="A57" s="61" t="s">
        <v>26</v>
      </c>
      <c r="B57" s="55" t="s">
        <v>139</v>
      </c>
      <c r="C57" s="55" t="s">
        <v>140</v>
      </c>
      <c r="D57" s="55">
        <v>427</v>
      </c>
      <c r="E57" s="11"/>
      <c r="F57" s="23">
        <f t="shared" si="0"/>
        <v>401.38</v>
      </c>
      <c r="G57" s="24">
        <f t="shared" si="1"/>
        <v>401.38</v>
      </c>
      <c r="H57" s="39" t="s">
        <v>629</v>
      </c>
      <c r="I57" s="39"/>
      <c r="J57" s="39"/>
      <c r="K57" s="39"/>
      <c r="L57" s="39"/>
      <c r="O57" s="26">
        <f>IFERROR(VLOOKUP(C:C,'Results Data'!A:F,6,FALSE), "Not Found")</f>
        <v>343</v>
      </c>
      <c r="P57" s="27">
        <f>IFERROR(VLOOKUP(C:C,'Results Data'!A:M,13,FALSE), "Not Found")</f>
        <v>75</v>
      </c>
      <c r="Q57" s="27" t="b">
        <f>AND('RIDE DATA'!$A$5&lt;'Registration Data'!$P57,'RIDE DATA'!$B$5&gt;'Registration Data'!$P57)</f>
        <v>1</v>
      </c>
      <c r="R57" s="27">
        <f t="shared" si="2"/>
        <v>10.29</v>
      </c>
      <c r="S57" s="25">
        <f>COUNTIF('Historical Registration Data'!D:D,'Registration Data'!C57)</f>
        <v>1</v>
      </c>
      <c r="T57" s="28">
        <f t="shared" si="3"/>
        <v>353.29</v>
      </c>
      <c r="U57" s="29">
        <f t="shared" si="4"/>
        <v>0.88018835019183816</v>
      </c>
      <c r="V57" s="40">
        <f t="shared" si="5"/>
        <v>0</v>
      </c>
    </row>
    <row r="58" spans="1:23" x14ac:dyDescent="0.25">
      <c r="A58" s="62" t="s">
        <v>26</v>
      </c>
      <c r="B58" s="53" t="s">
        <v>543</v>
      </c>
      <c r="C58" s="53" t="s">
        <v>544</v>
      </c>
      <c r="D58" s="53">
        <v>449</v>
      </c>
      <c r="E58" s="5"/>
      <c r="F58" s="23">
        <f t="shared" si="0"/>
        <v>422.06</v>
      </c>
      <c r="G58" s="24">
        <f t="shared" si="1"/>
        <v>422.06</v>
      </c>
      <c r="H58" s="39" t="s">
        <v>618</v>
      </c>
      <c r="I58" s="39" t="s">
        <v>619</v>
      </c>
      <c r="J58" s="39" t="s">
        <v>640</v>
      </c>
      <c r="K58" s="39"/>
      <c r="L58" s="39"/>
      <c r="O58" s="26">
        <f>IFERROR(VLOOKUP(C:C,'Results Data'!A:F,6,FALSE), "Not Found")</f>
        <v>456</v>
      </c>
      <c r="P58" s="27">
        <f>IFERROR(VLOOKUP(C:C,'Results Data'!A:M,13,FALSE), "Not Found")</f>
        <v>75</v>
      </c>
      <c r="Q58" s="27" t="b">
        <f>AND('RIDE DATA'!$A$5&lt;'Registration Data'!$P58,'RIDE DATA'!$B$5&gt;'Registration Data'!$P58)</f>
        <v>1</v>
      </c>
      <c r="R58" s="27">
        <f t="shared" si="2"/>
        <v>13.68</v>
      </c>
      <c r="S58" s="25">
        <f>COUNTIF('Historical Registration Data'!D:D,'Registration Data'!C266)</f>
        <v>0</v>
      </c>
      <c r="T58" s="28">
        <f t="shared" si="3"/>
        <v>469.68</v>
      </c>
      <c r="U58" s="29">
        <f t="shared" si="4"/>
        <v>1.1128275600625503</v>
      </c>
      <c r="V58" s="40">
        <f t="shared" si="5"/>
        <v>1128.2756006255036</v>
      </c>
      <c r="W58" s="5"/>
    </row>
    <row r="59" spans="1:23" x14ac:dyDescent="0.25">
      <c r="A59" s="62" t="s">
        <v>2027</v>
      </c>
      <c r="B59" s="72" t="s">
        <v>590</v>
      </c>
      <c r="C59" s="72" t="s">
        <v>591</v>
      </c>
      <c r="D59" s="72">
        <v>407</v>
      </c>
      <c r="E59" s="73"/>
      <c r="F59" s="68">
        <f t="shared" si="0"/>
        <v>382.58</v>
      </c>
      <c r="G59" s="69">
        <f t="shared" si="1"/>
        <v>382.58</v>
      </c>
      <c r="H59" s="70" t="s">
        <v>629</v>
      </c>
      <c r="I59" s="70" t="s">
        <v>619</v>
      </c>
      <c r="J59" s="70" t="s">
        <v>628</v>
      </c>
      <c r="K59" s="70"/>
      <c r="L59" s="70"/>
      <c r="M59" s="67"/>
      <c r="N59" s="67"/>
      <c r="O59" s="71">
        <f>IFERROR(VLOOKUP(C:C,'Results Data'!A:F,6,FALSE), "Not Found")</f>
        <v>0</v>
      </c>
      <c r="P59" s="27">
        <f>IFERROR(VLOOKUP(C:C,'Results Data'!A:M,13,FALSE), "Not Found")</f>
        <v>0</v>
      </c>
      <c r="Q59" s="27" t="b">
        <f>AND('RIDE DATA'!$A$5&lt;'Registration Data'!$P59,'RIDE DATA'!$B$5&gt;'Registration Data'!$P59)</f>
        <v>0</v>
      </c>
      <c r="R59" s="27">
        <f t="shared" si="2"/>
        <v>0</v>
      </c>
      <c r="S59" s="25">
        <f>COUNTIF('Historical Registration Data'!D:D,'Registration Data'!C290)</f>
        <v>0</v>
      </c>
      <c r="T59" s="28">
        <f t="shared" si="3"/>
        <v>0</v>
      </c>
      <c r="U59" s="29">
        <f t="shared" si="4"/>
        <v>0</v>
      </c>
      <c r="V59" s="40">
        <f t="shared" si="5"/>
        <v>0</v>
      </c>
      <c r="W59" s="5"/>
    </row>
    <row r="60" spans="1:23" x14ac:dyDescent="0.25">
      <c r="A60" s="57" t="s">
        <v>28</v>
      </c>
      <c r="B60" s="55" t="s">
        <v>67</v>
      </c>
      <c r="C60" s="55" t="s">
        <v>68</v>
      </c>
      <c r="D60" s="55">
        <v>404</v>
      </c>
      <c r="E60" s="11"/>
      <c r="F60" s="23">
        <f t="shared" si="0"/>
        <v>379.76</v>
      </c>
      <c r="G60" s="24">
        <f t="shared" si="1"/>
        <v>379.76</v>
      </c>
      <c r="H60" s="39" t="s">
        <v>629</v>
      </c>
      <c r="I60" s="39" t="s">
        <v>625</v>
      </c>
      <c r="J60" s="39"/>
      <c r="K60" s="39"/>
      <c r="L60" s="39"/>
      <c r="O60" s="26">
        <f>IFERROR(VLOOKUP(C:C,'Results Data'!A:F,6,FALSE), "Not Found")</f>
        <v>364</v>
      </c>
      <c r="P60" s="27">
        <f>IFERROR(VLOOKUP(C:C,'Results Data'!A:M,13,FALSE), "Not Found")</f>
        <v>77</v>
      </c>
      <c r="Q60" s="27" t="b">
        <f>AND('RIDE DATA'!$A$5&lt;'Registration Data'!$P60,'RIDE DATA'!$B$5&gt;'Registration Data'!$P60)</f>
        <v>1</v>
      </c>
      <c r="R60" s="27">
        <f t="shared" si="2"/>
        <v>10.92</v>
      </c>
      <c r="S60" s="25">
        <f>COUNTIF('Historical Registration Data'!D:D,'Registration Data'!C21)</f>
        <v>1</v>
      </c>
      <c r="T60" s="28">
        <f t="shared" si="3"/>
        <v>374.92</v>
      </c>
      <c r="U60" s="29">
        <f t="shared" si="4"/>
        <v>0.98725510848957243</v>
      </c>
      <c r="V60" s="40">
        <f t="shared" si="5"/>
        <v>0</v>
      </c>
    </row>
    <row r="61" spans="1:23" x14ac:dyDescent="0.25">
      <c r="A61" s="61" t="s">
        <v>26</v>
      </c>
      <c r="B61" s="55" t="s">
        <v>145</v>
      </c>
      <c r="C61" s="55" t="s">
        <v>146</v>
      </c>
      <c r="D61" s="55">
        <v>390</v>
      </c>
      <c r="E61" s="11"/>
      <c r="F61" s="23">
        <f t="shared" si="0"/>
        <v>366.59999999999997</v>
      </c>
      <c r="G61" s="24">
        <f t="shared" si="1"/>
        <v>366.59999999999997</v>
      </c>
      <c r="H61" s="39" t="s">
        <v>622</v>
      </c>
      <c r="I61" s="39" t="s">
        <v>631</v>
      </c>
      <c r="J61" s="39"/>
      <c r="K61" s="39"/>
      <c r="L61" s="39"/>
      <c r="O61" s="26">
        <f>IFERROR(VLOOKUP(C:C,'Results Data'!A:F,6,FALSE), "Not Found")</f>
        <v>400</v>
      </c>
      <c r="P61" s="27">
        <f>IFERROR(VLOOKUP(C:C,'Results Data'!A:M,13,FALSE), "Not Found")</f>
        <v>74</v>
      </c>
      <c r="Q61" s="27" t="b">
        <f>AND('RIDE DATA'!$A$5&lt;'Registration Data'!$P61,'RIDE DATA'!$B$5&gt;'Registration Data'!$P61)</f>
        <v>1</v>
      </c>
      <c r="R61" s="27">
        <f t="shared" si="2"/>
        <v>12</v>
      </c>
      <c r="S61" s="25">
        <f>COUNTIF('Historical Registration Data'!D:D,'Registration Data'!C60)</f>
        <v>1</v>
      </c>
      <c r="T61" s="28">
        <f t="shared" si="3"/>
        <v>412</v>
      </c>
      <c r="U61" s="29">
        <f t="shared" si="4"/>
        <v>1.1238406983087834</v>
      </c>
      <c r="V61" s="78">
        <v>1200</v>
      </c>
    </row>
    <row r="62" spans="1:23" x14ac:dyDescent="0.25">
      <c r="A62" s="77" t="s">
        <v>2029</v>
      </c>
      <c r="B62" s="66" t="s">
        <v>149</v>
      </c>
      <c r="C62" s="66" t="s">
        <v>150</v>
      </c>
      <c r="D62" s="66">
        <v>402</v>
      </c>
      <c r="E62" s="67"/>
      <c r="F62" s="68">
        <f t="shared" si="0"/>
        <v>377.88</v>
      </c>
      <c r="G62" s="69">
        <f t="shared" si="1"/>
        <v>377.88</v>
      </c>
      <c r="H62" s="70" t="s">
        <v>622</v>
      </c>
      <c r="I62" s="70"/>
      <c r="J62" s="70"/>
      <c r="K62" s="70"/>
      <c r="L62" s="70"/>
      <c r="M62" s="67"/>
      <c r="N62" s="67"/>
      <c r="O62" s="71">
        <f>IFERROR(VLOOKUP(C:C,'Results Data'!A:F,6,FALSE), "Not Found")</f>
        <v>0</v>
      </c>
      <c r="P62" s="27">
        <f>IFERROR(VLOOKUP(C:C,'Results Data'!A:M,13,FALSE), "Not Found")</f>
        <v>0</v>
      </c>
      <c r="Q62" s="27" t="b">
        <f>AND('RIDE DATA'!$A$5&lt;'Registration Data'!$P62,'RIDE DATA'!$B$5&gt;'Registration Data'!$P62)</f>
        <v>0</v>
      </c>
      <c r="R62" s="27">
        <f t="shared" si="2"/>
        <v>0</v>
      </c>
      <c r="S62" s="25">
        <f>COUNTIF('Historical Registration Data'!D:D,'Registration Data'!C62)</f>
        <v>0</v>
      </c>
      <c r="T62" s="28">
        <f t="shared" si="3"/>
        <v>0</v>
      </c>
      <c r="U62" s="29">
        <f t="shared" si="4"/>
        <v>0</v>
      </c>
      <c r="V62" s="40">
        <f>IF(U62&gt;100%,((U62-1)*10000),0)</f>
        <v>0</v>
      </c>
    </row>
    <row r="63" spans="1:23" x14ac:dyDescent="0.25">
      <c r="A63" s="64" t="s">
        <v>2027</v>
      </c>
      <c r="B63" s="66" t="s">
        <v>187</v>
      </c>
      <c r="C63" s="66" t="s">
        <v>188</v>
      </c>
      <c r="D63" s="66">
        <v>210</v>
      </c>
      <c r="E63" s="67"/>
      <c r="F63" s="68">
        <f t="shared" si="0"/>
        <v>197.39999999999998</v>
      </c>
      <c r="G63" s="69">
        <f t="shared" si="1"/>
        <v>197.39999999999998</v>
      </c>
      <c r="H63" s="70" t="s">
        <v>645</v>
      </c>
      <c r="I63" s="70" t="s">
        <v>625</v>
      </c>
      <c r="J63" s="70"/>
      <c r="K63" s="70"/>
      <c r="L63" s="70" t="s">
        <v>638</v>
      </c>
      <c r="M63" s="67"/>
      <c r="N63" s="67"/>
      <c r="O63" s="71">
        <f>IFERROR(VLOOKUP(C:C,'Results Data'!A:F,6,FALSE), "Not Found")</f>
        <v>0</v>
      </c>
      <c r="P63" s="27">
        <f>IFERROR(VLOOKUP(C:C,'Results Data'!A:M,13,FALSE), "Not Found")</f>
        <v>0</v>
      </c>
      <c r="Q63" s="27" t="b">
        <f>AND('RIDE DATA'!$A$5&lt;'Registration Data'!$P63,'RIDE DATA'!$B$5&gt;'Registration Data'!$P63)</f>
        <v>0</v>
      </c>
      <c r="R63" s="27">
        <f t="shared" si="2"/>
        <v>0</v>
      </c>
      <c r="S63" s="25">
        <f>COUNTIF('Historical Registration Data'!D:D,'Registration Data'!C81)</f>
        <v>1</v>
      </c>
      <c r="T63" s="28">
        <f t="shared" si="3"/>
        <v>0</v>
      </c>
      <c r="U63" s="29">
        <f t="shared" si="4"/>
        <v>0</v>
      </c>
      <c r="V63" s="40">
        <f>IF(U63&gt;100%,((U63-1)*10000),0)</f>
        <v>0</v>
      </c>
    </row>
    <row r="64" spans="1:23" x14ac:dyDescent="0.25">
      <c r="A64" s="64" t="s">
        <v>2027</v>
      </c>
      <c r="B64" s="66" t="s">
        <v>292</v>
      </c>
      <c r="C64" s="66" t="s">
        <v>293</v>
      </c>
      <c r="D64" s="66">
        <v>424</v>
      </c>
      <c r="E64" s="67"/>
      <c r="F64" s="68">
        <f t="shared" si="0"/>
        <v>398.56</v>
      </c>
      <c r="G64" s="69">
        <f t="shared" si="1"/>
        <v>398.56</v>
      </c>
      <c r="H64" s="70" t="s">
        <v>645</v>
      </c>
      <c r="I64" s="70"/>
      <c r="J64" s="70"/>
      <c r="K64" s="70"/>
      <c r="L64" s="70"/>
      <c r="M64" s="67"/>
      <c r="N64" s="67"/>
      <c r="O64" s="71">
        <f>IFERROR(VLOOKUP(C:C,'Results Data'!A:F,6,FALSE), "Not Found")</f>
        <v>0</v>
      </c>
      <c r="P64" s="27">
        <f>IFERROR(VLOOKUP(C:C,'Results Data'!A:M,13,FALSE), "Not Found")</f>
        <v>0</v>
      </c>
      <c r="Q64" s="27" t="b">
        <f>AND('RIDE DATA'!$A$5&lt;'Registration Data'!$P64,'RIDE DATA'!$B$5&gt;'Registration Data'!$P64)</f>
        <v>0</v>
      </c>
      <c r="R64" s="27">
        <f t="shared" si="2"/>
        <v>0</v>
      </c>
      <c r="S64" s="25">
        <f>COUNTIF('Historical Registration Data'!D:D,'Registration Data'!C134)</f>
        <v>1</v>
      </c>
      <c r="T64" s="28">
        <f t="shared" si="3"/>
        <v>0</v>
      </c>
      <c r="U64" s="29">
        <f t="shared" si="4"/>
        <v>0</v>
      </c>
      <c r="V64" s="40">
        <f>IF(U64&gt;100%,((U64-1)*10000),0)</f>
        <v>0</v>
      </c>
      <c r="W64" s="12"/>
    </row>
    <row r="65" spans="1:23" x14ac:dyDescent="0.25">
      <c r="A65" s="57" t="s">
        <v>28</v>
      </c>
      <c r="B65" s="55" t="s">
        <v>165</v>
      </c>
      <c r="C65" s="55" t="s">
        <v>166</v>
      </c>
      <c r="D65" s="55">
        <v>300</v>
      </c>
      <c r="E65" s="11"/>
      <c r="F65" s="23">
        <f t="shared" si="0"/>
        <v>282</v>
      </c>
      <c r="G65" s="24">
        <f t="shared" si="1"/>
        <v>282</v>
      </c>
      <c r="H65" s="39" t="s">
        <v>645</v>
      </c>
      <c r="I65" s="39"/>
      <c r="J65" s="39"/>
      <c r="K65" s="39"/>
      <c r="L65" s="39"/>
      <c r="O65" s="26">
        <f>IFERROR(VLOOKUP(C:C,'Results Data'!A:F,6,FALSE), "Not Found")</f>
        <v>304</v>
      </c>
      <c r="P65" s="27">
        <f>IFERROR(VLOOKUP(C:C,'Results Data'!A:M,13,FALSE), "Not Found")</f>
        <v>77</v>
      </c>
      <c r="Q65" s="27" t="b">
        <f>AND('RIDE DATA'!$A$5&lt;'Registration Data'!$P65,'RIDE DATA'!$B$5&gt;'Registration Data'!$P65)</f>
        <v>1</v>
      </c>
      <c r="R65" s="27">
        <f t="shared" si="2"/>
        <v>9.1199999999999992</v>
      </c>
      <c r="S65" s="25">
        <f>COUNTIF('Historical Registration Data'!D:D,'Registration Data'!C70)</f>
        <v>0</v>
      </c>
      <c r="T65" s="28">
        <f t="shared" si="3"/>
        <v>313.12</v>
      </c>
      <c r="U65" s="29">
        <f t="shared" si="4"/>
        <v>1.110354609929078</v>
      </c>
      <c r="V65" s="40">
        <f>IF(U65&gt;100%,((U65-1)*10000),0)</f>
        <v>1103.5460992907797</v>
      </c>
    </row>
    <row r="66" spans="1:23" x14ac:dyDescent="0.25">
      <c r="A66" s="62" t="s">
        <v>26</v>
      </c>
      <c r="B66" s="53" t="s">
        <v>435</v>
      </c>
      <c r="C66" s="53" t="s">
        <v>436</v>
      </c>
      <c r="D66" s="53">
        <v>420</v>
      </c>
      <c r="E66" s="5"/>
      <c r="F66" s="23">
        <f t="shared" ref="F66:F129" si="6">D66*0.94</f>
        <v>394.79999999999995</v>
      </c>
      <c r="G66" s="24">
        <f t="shared" ref="G66:G129" si="7">IF(O66="Not Found",0,F66)</f>
        <v>394.79999999999995</v>
      </c>
      <c r="H66" s="39"/>
      <c r="I66" s="39"/>
      <c r="J66" s="39"/>
      <c r="K66" s="39"/>
      <c r="L66" s="39"/>
      <c r="O66" s="26">
        <f>IFERROR(VLOOKUP(C:C,'Results Data'!A:F,6,FALSE), "Not Found")</f>
        <v>382</v>
      </c>
      <c r="P66" s="27">
        <f>IFERROR(VLOOKUP(C:C,'Results Data'!A:M,13,FALSE), "Not Found")</f>
        <v>77</v>
      </c>
      <c r="Q66" s="27" t="b">
        <f>AND('RIDE DATA'!$A$5&lt;'Registration Data'!$P66,'RIDE DATA'!$B$5&gt;'Registration Data'!$P66)</f>
        <v>1</v>
      </c>
      <c r="R66" s="27">
        <f t="shared" ref="R66:R129" si="8">IF(Q66=TRUE,O66*0.03,0)</f>
        <v>11.459999999999999</v>
      </c>
      <c r="S66" s="25">
        <f>COUNTIF('Historical Registration Data'!D:D,'Registration Data'!C209)</f>
        <v>1</v>
      </c>
      <c r="T66" s="28">
        <f t="shared" ref="T66:T129" si="9">R66+O66</f>
        <v>393.46</v>
      </c>
      <c r="U66" s="29">
        <f t="shared" ref="U66:U129" si="10">T66/F66</f>
        <v>0.99660587639311049</v>
      </c>
      <c r="V66" s="40">
        <f>IF(U66&gt;100%,((U66-1)*10000),0)</f>
        <v>0</v>
      </c>
      <c r="W66" s="5"/>
    </row>
    <row r="67" spans="1:23" x14ac:dyDescent="0.25">
      <c r="A67" s="62" t="s">
        <v>26</v>
      </c>
      <c r="B67" s="53" t="s">
        <v>569</v>
      </c>
      <c r="C67" s="53" t="s">
        <v>570</v>
      </c>
      <c r="D67" s="53">
        <v>300</v>
      </c>
      <c r="E67" s="5"/>
      <c r="F67" s="23">
        <f t="shared" si="6"/>
        <v>282</v>
      </c>
      <c r="G67" s="24">
        <f t="shared" si="7"/>
        <v>282</v>
      </c>
      <c r="H67" s="39"/>
      <c r="I67" s="39"/>
      <c r="J67" s="39"/>
      <c r="K67" s="39"/>
      <c r="L67" s="39"/>
      <c r="O67" s="26">
        <f>IFERROR(VLOOKUP(C:C,'Results Data'!A:F,6,FALSE), "Not Found")</f>
        <v>325</v>
      </c>
      <c r="P67" s="27">
        <f>IFERROR(VLOOKUP(C:C,'Results Data'!A:M,13,FALSE), "Not Found")</f>
        <v>75</v>
      </c>
      <c r="Q67" s="27" t="b">
        <f>AND('RIDE DATA'!$A$5&lt;'Registration Data'!$P67,'RIDE DATA'!$B$5&gt;'Registration Data'!$P67)</f>
        <v>1</v>
      </c>
      <c r="R67" s="27">
        <f t="shared" si="8"/>
        <v>9.75</v>
      </c>
      <c r="S67" s="25">
        <f>COUNTIF('Historical Registration Data'!D:D,'Registration Data'!C279)</f>
        <v>0</v>
      </c>
      <c r="T67" s="28">
        <f t="shared" si="9"/>
        <v>334.75</v>
      </c>
      <c r="U67" s="29">
        <f t="shared" si="10"/>
        <v>1.1870567375886525</v>
      </c>
      <c r="V67" s="78">
        <v>1200</v>
      </c>
      <c r="W67" s="5"/>
    </row>
    <row r="68" spans="1:23" x14ac:dyDescent="0.25">
      <c r="A68" s="57" t="s">
        <v>28</v>
      </c>
      <c r="B68" s="55" t="s">
        <v>282</v>
      </c>
      <c r="C68" s="55" t="s">
        <v>283</v>
      </c>
      <c r="D68" s="55">
        <v>338</v>
      </c>
      <c r="E68" s="11"/>
      <c r="F68" s="23">
        <f t="shared" si="6"/>
        <v>317.71999999999997</v>
      </c>
      <c r="G68" s="24">
        <f t="shared" si="7"/>
        <v>317.71999999999997</v>
      </c>
      <c r="H68" s="39" t="s">
        <v>618</v>
      </c>
      <c r="I68" s="39" t="s">
        <v>619</v>
      </c>
      <c r="J68" s="39" t="s">
        <v>647</v>
      </c>
      <c r="K68" s="39"/>
      <c r="L68" s="39"/>
      <c r="O68" s="26">
        <f>IFERROR(VLOOKUP(C:C,'Results Data'!A:F,6,FALSE), "Not Found")</f>
        <v>340</v>
      </c>
      <c r="P68" s="27">
        <f>IFERROR(VLOOKUP(C:C,'Results Data'!A:M,13,FALSE), "Not Found")</f>
        <v>76</v>
      </c>
      <c r="Q68" s="27" t="b">
        <f>AND('RIDE DATA'!$A$5&lt;'Registration Data'!$P68,'RIDE DATA'!$B$5&gt;'Registration Data'!$P68)</f>
        <v>1</v>
      </c>
      <c r="R68" s="27">
        <f t="shared" si="8"/>
        <v>10.199999999999999</v>
      </c>
      <c r="S68" s="25">
        <f>COUNTIF('Historical Registration Data'!D:D,'Registration Data'!C129)</f>
        <v>0</v>
      </c>
      <c r="T68" s="28">
        <f t="shared" si="9"/>
        <v>350.2</v>
      </c>
      <c r="U68" s="29">
        <f t="shared" si="10"/>
        <v>1.1022283771874608</v>
      </c>
      <c r="V68" s="40">
        <f>IF(U68&gt;100%,((U68-1)*10000),0)</f>
        <v>1022.2837718746081</v>
      </c>
    </row>
    <row r="69" spans="1:23" x14ac:dyDescent="0.25">
      <c r="A69" s="60" t="s">
        <v>29</v>
      </c>
      <c r="B69" s="53" t="s">
        <v>661</v>
      </c>
      <c r="C69" s="53" t="s">
        <v>237</v>
      </c>
      <c r="D69" s="53">
        <v>315</v>
      </c>
      <c r="E69" s="5"/>
      <c r="F69" s="23">
        <f t="shared" si="6"/>
        <v>296.09999999999997</v>
      </c>
      <c r="G69" s="24">
        <f t="shared" si="7"/>
        <v>296.09999999999997</v>
      </c>
      <c r="H69" s="39"/>
      <c r="I69" s="39"/>
      <c r="J69" s="39"/>
      <c r="K69" s="39"/>
      <c r="L69" s="39"/>
      <c r="O69" s="26">
        <f>IFERROR(VLOOKUP(C:C,'Results Data'!A:F,6,FALSE), "Not Found")</f>
        <v>349</v>
      </c>
      <c r="P69" s="27">
        <f>IFERROR(VLOOKUP(C:C,'Results Data'!A:M,13,FALSE), "Not Found")</f>
        <v>78</v>
      </c>
      <c r="Q69" s="27" t="b">
        <f>AND('RIDE DATA'!$A$5&lt;'Registration Data'!$P69,'RIDE DATA'!$B$5&gt;'Registration Data'!$P69)</f>
        <v>1</v>
      </c>
      <c r="R69" s="27">
        <f t="shared" si="8"/>
        <v>10.469999999999999</v>
      </c>
      <c r="S69" s="41"/>
      <c r="T69" s="28">
        <f t="shared" si="9"/>
        <v>359.47</v>
      </c>
      <c r="U69" s="29">
        <f t="shared" si="10"/>
        <v>1.2140155352921314</v>
      </c>
      <c r="V69" s="78">
        <v>1200</v>
      </c>
      <c r="W69" s="5"/>
    </row>
    <row r="70" spans="1:23" x14ac:dyDescent="0.25">
      <c r="A70" s="62" t="s">
        <v>2027</v>
      </c>
      <c r="B70" s="72" t="s">
        <v>509</v>
      </c>
      <c r="C70" s="72" t="s">
        <v>510</v>
      </c>
      <c r="D70" s="72">
        <v>431</v>
      </c>
      <c r="E70" s="73"/>
      <c r="F70" s="68">
        <f t="shared" si="6"/>
        <v>405.14</v>
      </c>
      <c r="G70" s="69">
        <f t="shared" si="7"/>
        <v>405.14</v>
      </c>
      <c r="H70" s="70" t="s">
        <v>618</v>
      </c>
      <c r="I70" s="70" t="s">
        <v>619</v>
      </c>
      <c r="J70" s="70" t="s">
        <v>651</v>
      </c>
      <c r="K70" s="70"/>
      <c r="L70" s="70"/>
      <c r="M70" s="67"/>
      <c r="N70" s="67"/>
      <c r="O70" s="71">
        <f>IFERROR(VLOOKUP(C:C,'Results Data'!A:F,6,FALSE), "Not Found")</f>
        <v>0</v>
      </c>
      <c r="P70" s="27">
        <f>IFERROR(VLOOKUP(C:C,'Results Data'!A:M,13,FALSE), "Not Found")</f>
        <v>0</v>
      </c>
      <c r="Q70" s="27" t="b">
        <f>AND('RIDE DATA'!$A$5&lt;'Registration Data'!$P70,'RIDE DATA'!$B$5&gt;'Registration Data'!$P70)</f>
        <v>0</v>
      </c>
      <c r="R70" s="27">
        <f t="shared" si="8"/>
        <v>0</v>
      </c>
      <c r="S70" s="25">
        <f>COUNTIF('Historical Registration Data'!D:D,'Registration Data'!C248)</f>
        <v>1</v>
      </c>
      <c r="T70" s="28">
        <f t="shared" si="9"/>
        <v>0</v>
      </c>
      <c r="U70" s="29">
        <f t="shared" si="10"/>
        <v>0</v>
      </c>
      <c r="V70" s="40">
        <f>IF(U70&gt;100%,((U70-1)*10000),0)</f>
        <v>0</v>
      </c>
      <c r="W70" s="5"/>
    </row>
    <row r="71" spans="1:23" x14ac:dyDescent="0.25">
      <c r="A71" s="58" t="s">
        <v>28</v>
      </c>
      <c r="B71" s="53" t="s">
        <v>391</v>
      </c>
      <c r="C71" s="53" t="s">
        <v>392</v>
      </c>
      <c r="D71" s="53">
        <v>360</v>
      </c>
      <c r="E71" s="5"/>
      <c r="F71" s="23">
        <f t="shared" si="6"/>
        <v>338.4</v>
      </c>
      <c r="G71" s="24">
        <f t="shared" si="7"/>
        <v>338.4</v>
      </c>
      <c r="H71" s="39" t="s">
        <v>618</v>
      </c>
      <c r="I71" s="39" t="s">
        <v>630</v>
      </c>
      <c r="J71" s="39" t="s">
        <v>627</v>
      </c>
      <c r="K71" s="39"/>
      <c r="L71" s="39"/>
      <c r="O71" s="26">
        <f>IFERROR(VLOOKUP(C:C,'Results Data'!A:F,6,FALSE), "Not Found")</f>
        <v>360</v>
      </c>
      <c r="P71" s="27">
        <f>IFERROR(VLOOKUP(C:C,'Results Data'!A:M,13,FALSE), "Not Found")</f>
        <v>77</v>
      </c>
      <c r="Q71" s="27" t="b">
        <f>AND('RIDE DATA'!$A$5&lt;'Registration Data'!$P71,'RIDE DATA'!$B$5&gt;'Registration Data'!$P71)</f>
        <v>1</v>
      </c>
      <c r="R71" s="27">
        <f t="shared" si="8"/>
        <v>10.799999999999999</v>
      </c>
      <c r="S71" s="25">
        <f>COUNTIF('Historical Registration Data'!D:D,'Registration Data'!C186)</f>
        <v>0</v>
      </c>
      <c r="T71" s="28">
        <f t="shared" si="9"/>
        <v>370.8</v>
      </c>
      <c r="U71" s="29">
        <f t="shared" si="10"/>
        <v>1.095744680851064</v>
      </c>
      <c r="V71" s="40">
        <f>IF(U71&gt;100%,((U71-1)*10000),0)</f>
        <v>957.44680851064027</v>
      </c>
      <c r="W71" s="5"/>
    </row>
    <row r="72" spans="1:23" x14ac:dyDescent="0.25">
      <c r="A72" s="58" t="s">
        <v>28</v>
      </c>
      <c r="B72" s="53" t="s">
        <v>337</v>
      </c>
      <c r="C72" s="53" t="s">
        <v>338</v>
      </c>
      <c r="D72" s="53">
        <v>297</v>
      </c>
      <c r="E72" s="5"/>
      <c r="F72" s="23">
        <f t="shared" si="6"/>
        <v>279.18</v>
      </c>
      <c r="G72" s="24">
        <f t="shared" si="7"/>
        <v>279.18</v>
      </c>
      <c r="H72" s="39" t="s">
        <v>618</v>
      </c>
      <c r="I72" s="39" t="s">
        <v>631</v>
      </c>
      <c r="J72" s="39"/>
      <c r="K72" s="39"/>
      <c r="L72" s="39"/>
      <c r="O72" s="26">
        <f>IFERROR(VLOOKUP(C:C,'Results Data'!A:F,6,FALSE), "Not Found")</f>
        <v>275</v>
      </c>
      <c r="P72" s="27">
        <f>IFERROR(VLOOKUP(C:C,'Results Data'!A:M,13,FALSE), "Not Found")</f>
        <v>75</v>
      </c>
      <c r="Q72" s="27" t="b">
        <f>AND('RIDE DATA'!$A$5&lt;'Registration Data'!$P72,'RIDE DATA'!$B$5&gt;'Registration Data'!$P72)</f>
        <v>1</v>
      </c>
      <c r="R72" s="27">
        <f t="shared" si="8"/>
        <v>8.25</v>
      </c>
      <c r="S72" s="25">
        <f>COUNTIF('Historical Registration Data'!D:D,'Registration Data'!C158)</f>
        <v>1</v>
      </c>
      <c r="T72" s="28">
        <f t="shared" si="9"/>
        <v>283.25</v>
      </c>
      <c r="U72" s="29">
        <f t="shared" si="10"/>
        <v>1.0145784081954294</v>
      </c>
      <c r="V72" s="40">
        <f>IF(U72&gt;100%,((U72-1)*10000),0)</f>
        <v>145.78408195429438</v>
      </c>
      <c r="W72" s="5"/>
    </row>
    <row r="73" spans="1:23" x14ac:dyDescent="0.25">
      <c r="A73" s="52" t="s">
        <v>25</v>
      </c>
      <c r="B73" s="53" t="s">
        <v>527</v>
      </c>
      <c r="C73" s="53" t="s">
        <v>528</v>
      </c>
      <c r="D73" s="53">
        <v>588</v>
      </c>
      <c r="E73" s="5"/>
      <c r="F73" s="23">
        <f t="shared" si="6"/>
        <v>552.71999999999991</v>
      </c>
      <c r="G73" s="24">
        <f t="shared" si="7"/>
        <v>552.71999999999991</v>
      </c>
      <c r="H73" s="39"/>
      <c r="I73" s="39"/>
      <c r="J73" s="39"/>
      <c r="K73" s="39"/>
      <c r="L73" s="39"/>
      <c r="O73" s="26">
        <f>IFERROR(VLOOKUP(C:C,'Results Data'!A:F,6,FALSE), "Not Found")</f>
        <v>565</v>
      </c>
      <c r="P73" s="27">
        <f>IFERROR(VLOOKUP(C:C,'Results Data'!A:M,13,FALSE), "Not Found")</f>
        <v>75</v>
      </c>
      <c r="Q73" s="27" t="b">
        <f>AND('RIDE DATA'!$A$5&lt;'Registration Data'!$P73,'RIDE DATA'!$B$5&gt;'Registration Data'!$P73)</f>
        <v>1</v>
      </c>
      <c r="R73" s="27">
        <f t="shared" si="8"/>
        <v>16.95</v>
      </c>
      <c r="S73" s="25">
        <f>COUNTIF('Historical Registration Data'!D:D,'Registration Data'!C257)</f>
        <v>1</v>
      </c>
      <c r="T73" s="28">
        <f t="shared" si="9"/>
        <v>581.95000000000005</v>
      </c>
      <c r="U73" s="29">
        <f t="shared" si="10"/>
        <v>1.0528839195252571</v>
      </c>
      <c r="V73" s="40">
        <f>IF(U73&gt;100%,((U73-1)*10000),0)</f>
        <v>528.83919525257056</v>
      </c>
      <c r="W73" s="5"/>
    </row>
    <row r="74" spans="1:23" x14ac:dyDescent="0.25">
      <c r="A74" s="61" t="s">
        <v>26</v>
      </c>
      <c r="B74" s="55" t="s">
        <v>301</v>
      </c>
      <c r="C74" s="55" t="s">
        <v>302</v>
      </c>
      <c r="D74" s="55">
        <v>325</v>
      </c>
      <c r="E74" s="11"/>
      <c r="F74" s="23">
        <f t="shared" si="6"/>
        <v>305.5</v>
      </c>
      <c r="G74" s="24">
        <f t="shared" si="7"/>
        <v>305.5</v>
      </c>
      <c r="H74" s="39" t="s">
        <v>618</v>
      </c>
      <c r="I74" s="39"/>
      <c r="J74" s="39"/>
      <c r="K74" s="39"/>
      <c r="L74" s="39"/>
      <c r="O74" s="26">
        <f>IFERROR(VLOOKUP(C:C,'Results Data'!A:F,6,FALSE), "Not Found")</f>
        <v>339</v>
      </c>
      <c r="P74" s="27">
        <f>IFERROR(VLOOKUP(C:C,'Results Data'!A:M,13,FALSE), "Not Found")</f>
        <v>74</v>
      </c>
      <c r="Q74" s="27" t="b">
        <f>AND('RIDE DATA'!$A$5&lt;'Registration Data'!$P74,'RIDE DATA'!$B$5&gt;'Registration Data'!$P74)</f>
        <v>1</v>
      </c>
      <c r="R74" s="27">
        <f t="shared" si="8"/>
        <v>10.17</v>
      </c>
      <c r="S74" s="25">
        <f>COUNTIF('Historical Registration Data'!D:D,'Registration Data'!C140)</f>
        <v>0</v>
      </c>
      <c r="T74" s="28">
        <f t="shared" si="9"/>
        <v>349.17</v>
      </c>
      <c r="U74" s="29">
        <f t="shared" si="10"/>
        <v>1.1429459901800327</v>
      </c>
      <c r="V74" s="78">
        <v>1200</v>
      </c>
    </row>
    <row r="75" spans="1:23" x14ac:dyDescent="0.25">
      <c r="A75" s="62" t="s">
        <v>26</v>
      </c>
      <c r="B75" s="53" t="s">
        <v>507</v>
      </c>
      <c r="C75" s="53" t="s">
        <v>508</v>
      </c>
      <c r="D75" s="53">
        <v>387</v>
      </c>
      <c r="E75" s="5"/>
      <c r="F75" s="23">
        <f t="shared" si="6"/>
        <v>363.78</v>
      </c>
      <c r="G75" s="24">
        <f t="shared" si="7"/>
        <v>363.78</v>
      </c>
      <c r="H75" s="39"/>
      <c r="I75" s="39"/>
      <c r="J75" s="39"/>
      <c r="K75" s="39"/>
      <c r="L75" s="39"/>
      <c r="O75" s="26">
        <f>IFERROR(VLOOKUP(C:C,'Results Data'!A:F,6,FALSE), "Not Found")</f>
        <v>444</v>
      </c>
      <c r="P75" s="27">
        <f>IFERROR(VLOOKUP(C:C,'Results Data'!A:M,13,FALSE), "Not Found")</f>
        <v>77</v>
      </c>
      <c r="Q75" s="27" t="b">
        <f>AND('RIDE DATA'!$A$5&lt;'Registration Data'!$P75,'RIDE DATA'!$B$5&gt;'Registration Data'!$P75)</f>
        <v>1</v>
      </c>
      <c r="R75" s="27">
        <f t="shared" si="8"/>
        <v>13.32</v>
      </c>
      <c r="S75" s="25">
        <f>COUNTIF('Historical Registration Data'!D:D,'Registration Data'!C247)</f>
        <v>1</v>
      </c>
      <c r="T75" s="28">
        <f t="shared" si="9"/>
        <v>457.32</v>
      </c>
      <c r="U75" s="29">
        <f t="shared" si="10"/>
        <v>1.2571334322942438</v>
      </c>
      <c r="V75" s="78">
        <v>1200</v>
      </c>
      <c r="W75" s="5"/>
    </row>
    <row r="76" spans="1:23" x14ac:dyDescent="0.25">
      <c r="A76" s="52" t="s">
        <v>25</v>
      </c>
      <c r="B76" s="53" t="s">
        <v>547</v>
      </c>
      <c r="C76" s="53" t="s">
        <v>548</v>
      </c>
      <c r="D76" s="53">
        <v>340</v>
      </c>
      <c r="E76" s="5"/>
      <c r="F76" s="23">
        <f t="shared" si="6"/>
        <v>319.59999999999997</v>
      </c>
      <c r="G76" s="24">
        <f t="shared" si="7"/>
        <v>319.59999999999997</v>
      </c>
      <c r="H76" s="39"/>
      <c r="I76" s="39"/>
      <c r="J76" s="39"/>
      <c r="K76" s="39"/>
      <c r="L76" s="39"/>
      <c r="O76" s="26">
        <f>IFERROR(VLOOKUP(C:C,'Results Data'!A:F,6,FALSE), "Not Found")</f>
        <v>329</v>
      </c>
      <c r="P76" s="27">
        <f>IFERROR(VLOOKUP(C:C,'Results Data'!A:M,13,FALSE), "Not Found")</f>
        <v>75</v>
      </c>
      <c r="Q76" s="27" t="b">
        <f>AND('RIDE DATA'!$A$5&lt;'Registration Data'!$P76,'RIDE DATA'!$B$5&gt;'Registration Data'!$P76)</f>
        <v>1</v>
      </c>
      <c r="R76" s="27">
        <f t="shared" si="8"/>
        <v>9.8699999999999992</v>
      </c>
      <c r="S76" s="25">
        <f>COUNTIF('Historical Registration Data'!D:D,'Registration Data'!C268)</f>
        <v>1</v>
      </c>
      <c r="T76" s="28">
        <f t="shared" si="9"/>
        <v>338.87</v>
      </c>
      <c r="U76" s="29">
        <f t="shared" si="10"/>
        <v>1.0602941176470591</v>
      </c>
      <c r="V76" s="40">
        <f>IF(U76&gt;100%,((U76-1)*10000),0)</f>
        <v>602.94117647059056</v>
      </c>
      <c r="W76" s="5"/>
    </row>
    <row r="77" spans="1:23" x14ac:dyDescent="0.25">
      <c r="A77" s="75" t="s">
        <v>2026</v>
      </c>
      <c r="B77" s="72" t="s">
        <v>594</v>
      </c>
      <c r="C77" s="72" t="s">
        <v>595</v>
      </c>
      <c r="D77" s="72">
        <v>375</v>
      </c>
      <c r="E77" s="73"/>
      <c r="F77" s="68">
        <f t="shared" si="6"/>
        <v>352.5</v>
      </c>
      <c r="G77" s="69">
        <f t="shared" si="7"/>
        <v>352.5</v>
      </c>
      <c r="H77" s="70" t="s">
        <v>618</v>
      </c>
      <c r="I77" s="70" t="s">
        <v>625</v>
      </c>
      <c r="J77" s="70"/>
      <c r="K77" s="70"/>
      <c r="L77" s="70"/>
      <c r="M77" s="67"/>
      <c r="N77" s="67"/>
      <c r="O77" s="71">
        <f>IFERROR(VLOOKUP(C:C,'Results Data'!A:F,6,FALSE), "Not Found")</f>
        <v>0</v>
      </c>
      <c r="P77" s="27">
        <f>IFERROR(VLOOKUP(C:C,'Results Data'!A:M,13,FALSE), "Not Found")</f>
        <v>0</v>
      </c>
      <c r="Q77" s="27" t="b">
        <f>AND('RIDE DATA'!$A$5&lt;'Registration Data'!$P77,'RIDE DATA'!$B$5&gt;'Registration Data'!$P77)</f>
        <v>0</v>
      </c>
      <c r="R77" s="27">
        <f t="shared" si="8"/>
        <v>0</v>
      </c>
      <c r="S77" s="25">
        <f>COUNTIF('Historical Registration Data'!D:D,'Registration Data'!C292)</f>
        <v>1</v>
      </c>
      <c r="T77" s="28">
        <f t="shared" si="9"/>
        <v>0</v>
      </c>
      <c r="U77" s="29">
        <f t="shared" si="10"/>
        <v>0</v>
      </c>
      <c r="V77" s="40">
        <f>IF(U77&gt;100%,((U77-1)*10000),0)</f>
        <v>0</v>
      </c>
      <c r="W77" s="5"/>
    </row>
    <row r="78" spans="1:23" x14ac:dyDescent="0.25">
      <c r="A78" s="52" t="s">
        <v>25</v>
      </c>
      <c r="B78" s="53" t="s">
        <v>425</v>
      </c>
      <c r="C78" s="53" t="s">
        <v>426</v>
      </c>
      <c r="D78" s="53">
        <v>443</v>
      </c>
      <c r="E78" s="5"/>
      <c r="F78" s="23">
        <f t="shared" si="6"/>
        <v>416.41999999999996</v>
      </c>
      <c r="G78" s="24">
        <f t="shared" si="7"/>
        <v>416.41999999999996</v>
      </c>
      <c r="H78" s="39" t="s">
        <v>622</v>
      </c>
      <c r="I78" s="39" t="s">
        <v>619</v>
      </c>
      <c r="J78" s="39" t="s">
        <v>647</v>
      </c>
      <c r="K78" s="39"/>
      <c r="L78" s="39"/>
      <c r="O78" s="26">
        <f>IFERROR(VLOOKUP(C:C,'Results Data'!A:F,6,FALSE), "Not Found")</f>
        <v>448</v>
      </c>
      <c r="P78" s="27">
        <f>IFERROR(VLOOKUP(C:C,'Results Data'!A:M,13,FALSE), "Not Found")</f>
        <v>74</v>
      </c>
      <c r="Q78" s="27" t="b">
        <f>AND('RIDE DATA'!$A$5&lt;'Registration Data'!$P78,'RIDE DATA'!$B$5&gt;'Registration Data'!$P78)</f>
        <v>1</v>
      </c>
      <c r="R78" s="27">
        <f t="shared" si="8"/>
        <v>13.44</v>
      </c>
      <c r="S78" s="25">
        <f>COUNTIF('Historical Registration Data'!D:D,'Registration Data'!C204)</f>
        <v>1</v>
      </c>
      <c r="T78" s="28">
        <f t="shared" si="9"/>
        <v>461.44</v>
      </c>
      <c r="U78" s="29">
        <f t="shared" si="10"/>
        <v>1.1081120023053648</v>
      </c>
      <c r="V78" s="40">
        <f>IF(U78&gt;100%,((U78-1)*10000),0)</f>
        <v>1081.1200230536476</v>
      </c>
      <c r="W78" s="5"/>
    </row>
    <row r="79" spans="1:23" x14ac:dyDescent="0.25">
      <c r="A79" s="57" t="s">
        <v>28</v>
      </c>
      <c r="B79" s="55" t="s">
        <v>228</v>
      </c>
      <c r="C79" s="55" t="s">
        <v>229</v>
      </c>
      <c r="D79" s="55">
        <v>327</v>
      </c>
      <c r="E79" s="11"/>
      <c r="F79" s="23">
        <f t="shared" si="6"/>
        <v>307.38</v>
      </c>
      <c r="G79" s="24">
        <f t="shared" si="7"/>
        <v>307.38</v>
      </c>
      <c r="H79" s="39" t="s">
        <v>618</v>
      </c>
      <c r="I79" s="39" t="s">
        <v>619</v>
      </c>
      <c r="J79" s="39"/>
      <c r="K79" s="39"/>
      <c r="L79" s="39"/>
      <c r="O79" s="26">
        <f>IFERROR(VLOOKUP(C:C,'Results Data'!A:F,6,FALSE), "Not Found")</f>
        <v>305</v>
      </c>
      <c r="P79" s="27">
        <f>IFERROR(VLOOKUP(C:C,'Results Data'!A:M,13,FALSE), "Not Found")</f>
        <v>77</v>
      </c>
      <c r="Q79" s="27" t="b">
        <f>AND('RIDE DATA'!$A$5&lt;'Registration Data'!$P79,'RIDE DATA'!$B$5&gt;'Registration Data'!$P79)</f>
        <v>1</v>
      </c>
      <c r="R79" s="27">
        <f t="shared" si="8"/>
        <v>9.15</v>
      </c>
      <c r="S79" s="25">
        <f>COUNTIF('Historical Registration Data'!D:D,'Registration Data'!C102)</f>
        <v>1</v>
      </c>
      <c r="T79" s="28">
        <f t="shared" si="9"/>
        <v>314.14999999999998</v>
      </c>
      <c r="U79" s="29">
        <f t="shared" si="10"/>
        <v>1.0220248552280564</v>
      </c>
      <c r="V79" s="40">
        <f>IF(U79&gt;100%,((U79-1)*10000),0)</f>
        <v>220.24855228056418</v>
      </c>
    </row>
    <row r="80" spans="1:23" x14ac:dyDescent="0.25">
      <c r="A80" s="59" t="s">
        <v>29</v>
      </c>
      <c r="B80" s="55" t="s">
        <v>103</v>
      </c>
      <c r="C80" s="55" t="s">
        <v>104</v>
      </c>
      <c r="D80" s="55">
        <v>318</v>
      </c>
      <c r="E80" s="11"/>
      <c r="F80" s="23">
        <f t="shared" si="6"/>
        <v>298.91999999999996</v>
      </c>
      <c r="G80" s="24">
        <f t="shared" si="7"/>
        <v>298.91999999999996</v>
      </c>
      <c r="H80" s="39" t="s">
        <v>629</v>
      </c>
      <c r="I80" s="39" t="s">
        <v>623</v>
      </c>
      <c r="J80" s="39"/>
      <c r="K80" s="39"/>
      <c r="L80" s="39" t="s">
        <v>642</v>
      </c>
      <c r="O80" s="26">
        <f>IFERROR(VLOOKUP(C:C,'Results Data'!A:F,6,FALSE), "Not Found")</f>
        <v>325</v>
      </c>
      <c r="P80" s="27">
        <f>IFERROR(VLOOKUP(C:C,'Results Data'!A:M,13,FALSE), "Not Found")</f>
        <v>75</v>
      </c>
      <c r="Q80" s="27" t="b">
        <f>AND('RIDE DATA'!$A$5&lt;'Registration Data'!$P80,'RIDE DATA'!$B$5&gt;'Registration Data'!$P80)</f>
        <v>1</v>
      </c>
      <c r="R80" s="27">
        <f t="shared" si="8"/>
        <v>9.75</v>
      </c>
      <c r="S80" s="25">
        <f>COUNTIF('Historical Registration Data'!D:D,'Registration Data'!C39)</f>
        <v>1</v>
      </c>
      <c r="T80" s="28">
        <f t="shared" si="9"/>
        <v>334.75</v>
      </c>
      <c r="U80" s="29">
        <f t="shared" si="10"/>
        <v>1.1198648467817478</v>
      </c>
      <c r="V80" s="40">
        <f>IF(U80&gt;100%,((U80-1)*10000),0)</f>
        <v>1198.6484678174779</v>
      </c>
    </row>
    <row r="81" spans="1:23" x14ac:dyDescent="0.25">
      <c r="A81" s="59" t="s">
        <v>29</v>
      </c>
      <c r="B81" s="55" t="s">
        <v>305</v>
      </c>
      <c r="C81" s="55" t="s">
        <v>306</v>
      </c>
      <c r="D81" s="55">
        <v>338</v>
      </c>
      <c r="E81" s="11"/>
      <c r="F81" s="23">
        <f t="shared" si="6"/>
        <v>317.71999999999997</v>
      </c>
      <c r="G81" s="24">
        <f t="shared" si="7"/>
        <v>317.71999999999997</v>
      </c>
      <c r="H81" s="39" t="s">
        <v>618</v>
      </c>
      <c r="I81" s="39" t="s">
        <v>625</v>
      </c>
      <c r="J81" s="39"/>
      <c r="K81" s="39"/>
      <c r="L81" s="39" t="s">
        <v>638</v>
      </c>
      <c r="O81" s="26">
        <f>IFERROR(VLOOKUP(C:C,'Results Data'!A:F,6,FALSE), "Not Found")</f>
        <v>359</v>
      </c>
      <c r="P81" s="27">
        <f>IFERROR(VLOOKUP(C:C,'Results Data'!A:M,13,FALSE), "Not Found")</f>
        <v>78</v>
      </c>
      <c r="Q81" s="27" t="b">
        <f>AND('RIDE DATA'!$A$5&lt;'Registration Data'!$P81,'RIDE DATA'!$B$5&gt;'Registration Data'!$P81)</f>
        <v>1</v>
      </c>
      <c r="R81" s="27">
        <f t="shared" si="8"/>
        <v>10.77</v>
      </c>
      <c r="S81" s="25">
        <f>COUNTIF('Historical Registration Data'!D:D,'Registration Data'!C142)</f>
        <v>1</v>
      </c>
      <c r="T81" s="28">
        <f t="shared" si="9"/>
        <v>369.77</v>
      </c>
      <c r="U81" s="29">
        <f t="shared" si="10"/>
        <v>1.1638234923832305</v>
      </c>
      <c r="V81" s="78">
        <v>1200</v>
      </c>
    </row>
    <row r="82" spans="1:23" x14ac:dyDescent="0.25">
      <c r="A82" s="57" t="s">
        <v>28</v>
      </c>
      <c r="B82" s="55" t="s">
        <v>147</v>
      </c>
      <c r="C82" s="55" t="s">
        <v>148</v>
      </c>
      <c r="D82" s="55">
        <v>417</v>
      </c>
      <c r="E82" s="11"/>
      <c r="F82" s="23">
        <f t="shared" si="6"/>
        <v>391.97999999999996</v>
      </c>
      <c r="G82" s="24">
        <f t="shared" si="7"/>
        <v>391.97999999999996</v>
      </c>
      <c r="H82" s="39"/>
      <c r="I82" s="39"/>
      <c r="J82" s="39"/>
      <c r="K82" s="39"/>
      <c r="L82" s="39"/>
      <c r="O82" s="26">
        <f>IFERROR(VLOOKUP(C:C,'Results Data'!A:F,6,FALSE), "Not Found")</f>
        <v>442</v>
      </c>
      <c r="P82" s="27">
        <f>IFERROR(VLOOKUP(C:C,'Results Data'!A:M,13,FALSE), "Not Found")</f>
        <v>76</v>
      </c>
      <c r="Q82" s="27" t="b">
        <f>AND('RIDE DATA'!$A$5&lt;'Registration Data'!$P82,'RIDE DATA'!$B$5&gt;'Registration Data'!$P82)</f>
        <v>1</v>
      </c>
      <c r="R82" s="27">
        <f t="shared" si="8"/>
        <v>13.26</v>
      </c>
      <c r="S82" s="25">
        <f>COUNTIF('Historical Registration Data'!D:D,'Registration Data'!C61)</f>
        <v>1</v>
      </c>
      <c r="T82" s="28">
        <f t="shared" si="9"/>
        <v>455.26</v>
      </c>
      <c r="U82" s="29">
        <f t="shared" si="10"/>
        <v>1.1614368080004083</v>
      </c>
      <c r="V82" s="78">
        <v>1200</v>
      </c>
    </row>
    <row r="83" spans="1:23" x14ac:dyDescent="0.25">
      <c r="A83" s="58" t="s">
        <v>28</v>
      </c>
      <c r="B83" s="53" t="s">
        <v>351</v>
      </c>
      <c r="C83" s="53" t="s">
        <v>352</v>
      </c>
      <c r="D83" s="53">
        <v>275</v>
      </c>
      <c r="E83" s="5"/>
      <c r="F83" s="23">
        <f t="shared" si="6"/>
        <v>258.5</v>
      </c>
      <c r="G83" s="24">
        <f t="shared" si="7"/>
        <v>258.5</v>
      </c>
      <c r="H83" s="39" t="s">
        <v>629</v>
      </c>
      <c r="I83" s="39"/>
      <c r="J83" s="39"/>
      <c r="K83" s="39"/>
      <c r="L83" s="39"/>
      <c r="O83" s="26">
        <f>IFERROR(VLOOKUP(C:C,'Results Data'!A:F,6,FALSE), "Not Found")</f>
        <v>259</v>
      </c>
      <c r="P83" s="27">
        <f>IFERROR(VLOOKUP(C:C,'Results Data'!A:M,13,FALSE), "Not Found")</f>
        <v>76</v>
      </c>
      <c r="Q83" s="27" t="b">
        <f>AND('RIDE DATA'!$A$5&lt;'Registration Data'!$P83,'RIDE DATA'!$B$5&gt;'Registration Data'!$P83)</f>
        <v>1</v>
      </c>
      <c r="R83" s="27">
        <f t="shared" si="8"/>
        <v>7.77</v>
      </c>
      <c r="S83" s="25">
        <f>COUNTIF('Historical Registration Data'!D:D,'Registration Data'!C166)</f>
        <v>1</v>
      </c>
      <c r="T83" s="28">
        <f t="shared" si="9"/>
        <v>266.77</v>
      </c>
      <c r="U83" s="29">
        <f t="shared" si="10"/>
        <v>1.0319922630560927</v>
      </c>
      <c r="V83" s="40">
        <f>IF(U83&gt;100%,((U83-1)*10000),0)</f>
        <v>319.92263056092708</v>
      </c>
      <c r="W83" s="5"/>
    </row>
    <row r="84" spans="1:23" x14ac:dyDescent="0.25">
      <c r="A84" s="59" t="s">
        <v>29</v>
      </c>
      <c r="B84" s="55" t="s">
        <v>286</v>
      </c>
      <c r="C84" s="55" t="s">
        <v>287</v>
      </c>
      <c r="D84" s="55">
        <v>455</v>
      </c>
      <c r="E84" s="11"/>
      <c r="F84" s="23">
        <f t="shared" si="6"/>
        <v>427.7</v>
      </c>
      <c r="G84" s="24">
        <f t="shared" si="7"/>
        <v>427.7</v>
      </c>
      <c r="H84" s="39"/>
      <c r="I84" s="39"/>
      <c r="J84" s="39"/>
      <c r="K84" s="39"/>
      <c r="L84" s="39"/>
      <c r="O84" s="26">
        <f>IFERROR(VLOOKUP(C:C,'Results Data'!A:F,6,FALSE), "Not Found")</f>
        <v>478</v>
      </c>
      <c r="P84" s="27">
        <f>IFERROR(VLOOKUP(C:C,'Results Data'!A:M,13,FALSE), "Not Found")</f>
        <v>77</v>
      </c>
      <c r="Q84" s="27" t="b">
        <f>AND('RIDE DATA'!$A$5&lt;'Registration Data'!$P84,'RIDE DATA'!$B$5&gt;'Registration Data'!$P84)</f>
        <v>1</v>
      </c>
      <c r="R84" s="27">
        <f t="shared" si="8"/>
        <v>14.34</v>
      </c>
      <c r="S84" s="25">
        <f>COUNTIF('Historical Registration Data'!D:D,'Registration Data'!C131)</f>
        <v>1</v>
      </c>
      <c r="T84" s="28">
        <f t="shared" si="9"/>
        <v>492.34</v>
      </c>
      <c r="U84" s="29">
        <f t="shared" si="10"/>
        <v>1.151133972410568</v>
      </c>
      <c r="V84" s="78">
        <v>1200</v>
      </c>
    </row>
    <row r="85" spans="1:23" x14ac:dyDescent="0.25">
      <c r="A85" s="58" t="s">
        <v>28</v>
      </c>
      <c r="B85" s="53" t="s">
        <v>335</v>
      </c>
      <c r="C85" s="53" t="s">
        <v>336</v>
      </c>
      <c r="D85" s="53">
        <v>357</v>
      </c>
      <c r="E85" s="5"/>
      <c r="F85" s="23">
        <f t="shared" si="6"/>
        <v>335.58</v>
      </c>
      <c r="G85" s="24">
        <f t="shared" si="7"/>
        <v>335.58</v>
      </c>
      <c r="H85" s="39" t="s">
        <v>629</v>
      </c>
      <c r="I85" s="39" t="s">
        <v>631</v>
      </c>
      <c r="J85" s="39"/>
      <c r="K85" s="39" t="s">
        <v>656</v>
      </c>
      <c r="L85" s="39"/>
      <c r="O85" s="26">
        <f>IFERROR(VLOOKUP(C:C,'Results Data'!A:F,6,FALSE), "Not Found")</f>
        <v>261</v>
      </c>
      <c r="P85" s="27">
        <f>IFERROR(VLOOKUP(C:C,'Results Data'!A:M,13,FALSE), "Not Found")</f>
        <v>80</v>
      </c>
      <c r="Q85" s="27" t="b">
        <f>AND('RIDE DATA'!$A$5&lt;'Registration Data'!$P85,'RIDE DATA'!$B$5&gt;'Registration Data'!$P85)</f>
        <v>0</v>
      </c>
      <c r="R85" s="27">
        <f t="shared" si="8"/>
        <v>0</v>
      </c>
      <c r="S85" s="25">
        <f>COUNTIF('Historical Registration Data'!D:D,'Registration Data'!C157)</f>
        <v>1</v>
      </c>
      <c r="T85" s="28">
        <f t="shared" si="9"/>
        <v>261</v>
      </c>
      <c r="U85" s="29">
        <f t="shared" si="10"/>
        <v>0.7777579116753085</v>
      </c>
      <c r="V85" s="40">
        <f>IF(U85&gt;100%,((U85-1)*10000),0)</f>
        <v>0</v>
      </c>
      <c r="W85" s="5"/>
    </row>
    <row r="86" spans="1:23" x14ac:dyDescent="0.25">
      <c r="A86" s="62" t="s">
        <v>26</v>
      </c>
      <c r="B86" s="53" t="s">
        <v>397</v>
      </c>
      <c r="C86" s="53" t="s">
        <v>398</v>
      </c>
      <c r="D86" s="53">
        <v>280</v>
      </c>
      <c r="E86" s="5"/>
      <c r="F86" s="23">
        <f t="shared" si="6"/>
        <v>263.2</v>
      </c>
      <c r="G86" s="24">
        <f t="shared" si="7"/>
        <v>263.2</v>
      </c>
      <c r="H86" s="39" t="s">
        <v>618</v>
      </c>
      <c r="I86" s="39" t="s">
        <v>623</v>
      </c>
      <c r="J86" s="39"/>
      <c r="K86" s="39"/>
      <c r="L86" s="39"/>
      <c r="O86" s="26">
        <f>IFERROR(VLOOKUP(C:C,'Results Data'!A:F,6,FALSE), "Not Found")</f>
        <v>300</v>
      </c>
      <c r="P86" s="27">
        <f>IFERROR(VLOOKUP(C:C,'Results Data'!A:M,13,FALSE), "Not Found")</f>
        <v>76</v>
      </c>
      <c r="Q86" s="27" t="b">
        <f>AND('RIDE DATA'!$A$5&lt;'Registration Data'!$P86,'RIDE DATA'!$B$5&gt;'Registration Data'!$P86)</f>
        <v>1</v>
      </c>
      <c r="R86" s="27">
        <f t="shared" si="8"/>
        <v>9</v>
      </c>
      <c r="S86" s="25">
        <f>COUNTIF('Historical Registration Data'!D:D,'Registration Data'!C189)</f>
        <v>1</v>
      </c>
      <c r="T86" s="28">
        <f t="shared" si="9"/>
        <v>309</v>
      </c>
      <c r="U86" s="29">
        <f t="shared" si="10"/>
        <v>1.1740121580547114</v>
      </c>
      <c r="V86" s="78">
        <v>1200</v>
      </c>
      <c r="W86" s="5"/>
    </row>
    <row r="87" spans="1:23" x14ac:dyDescent="0.25">
      <c r="A87" s="57" t="s">
        <v>28</v>
      </c>
      <c r="B87" s="55" t="s">
        <v>280</v>
      </c>
      <c r="C87" s="55" t="s">
        <v>281</v>
      </c>
      <c r="D87" s="55">
        <v>413</v>
      </c>
      <c r="E87" s="11"/>
      <c r="F87" s="23">
        <f t="shared" si="6"/>
        <v>388.21999999999997</v>
      </c>
      <c r="G87" s="24">
        <f t="shared" si="7"/>
        <v>388.21999999999997</v>
      </c>
      <c r="H87" s="39" t="s">
        <v>618</v>
      </c>
      <c r="I87" s="39" t="s">
        <v>619</v>
      </c>
      <c r="J87" s="39" t="s">
        <v>621</v>
      </c>
      <c r="K87" s="39"/>
      <c r="L87" s="39"/>
      <c r="O87" s="26">
        <f>IFERROR(VLOOKUP(C:C,'Results Data'!A:F,6,FALSE), "Not Found")</f>
        <v>501</v>
      </c>
      <c r="P87" s="27">
        <f>IFERROR(VLOOKUP(C:C,'Results Data'!A:M,13,FALSE), "Not Found")</f>
        <v>75</v>
      </c>
      <c r="Q87" s="27" t="b">
        <f>AND('RIDE DATA'!$A$5&lt;'Registration Data'!$P87,'RIDE DATA'!$B$5&gt;'Registration Data'!$P87)</f>
        <v>1</v>
      </c>
      <c r="R87" s="27">
        <f t="shared" si="8"/>
        <v>15.03</v>
      </c>
      <c r="S87" s="25">
        <f>COUNTIF('Historical Registration Data'!D:D,'Registration Data'!C128)</f>
        <v>1</v>
      </c>
      <c r="T87" s="28">
        <f t="shared" si="9"/>
        <v>516.03</v>
      </c>
      <c r="U87" s="29">
        <f t="shared" si="10"/>
        <v>1.3292205450517749</v>
      </c>
      <c r="V87" s="78">
        <v>1200</v>
      </c>
    </row>
    <row r="88" spans="1:23" x14ac:dyDescent="0.25">
      <c r="A88" s="60" t="s">
        <v>29</v>
      </c>
      <c r="B88" s="53" t="s">
        <v>499</v>
      </c>
      <c r="C88" s="53" t="s">
        <v>500</v>
      </c>
      <c r="D88" s="53">
        <v>138</v>
      </c>
      <c r="E88" s="5"/>
      <c r="F88" s="23">
        <f t="shared" si="6"/>
        <v>129.72</v>
      </c>
      <c r="G88" s="24">
        <f t="shared" si="7"/>
        <v>129.72</v>
      </c>
      <c r="H88" s="39" t="s">
        <v>629</v>
      </c>
      <c r="I88" s="39" t="s">
        <v>619</v>
      </c>
      <c r="J88" s="39" t="s">
        <v>621</v>
      </c>
      <c r="K88" s="39"/>
      <c r="L88" s="39"/>
      <c r="O88" s="26">
        <f>IFERROR(VLOOKUP(C:C,'Results Data'!A:F,6,FALSE), "Not Found")</f>
        <v>148</v>
      </c>
      <c r="P88" s="27">
        <f>IFERROR(VLOOKUP(C:C,'Results Data'!A:M,13,FALSE), "Not Found")</f>
        <v>78</v>
      </c>
      <c r="Q88" s="27" t="b">
        <f>AND('RIDE DATA'!$A$5&lt;'Registration Data'!$P88,'RIDE DATA'!$B$5&gt;'Registration Data'!$P88)</f>
        <v>1</v>
      </c>
      <c r="R88" s="27">
        <f t="shared" si="8"/>
        <v>4.4399999999999995</v>
      </c>
      <c r="S88" s="25">
        <f>COUNTIF('Historical Registration Data'!D:D,'Registration Data'!C243)</f>
        <v>1</v>
      </c>
      <c r="T88" s="28">
        <f t="shared" si="9"/>
        <v>152.44</v>
      </c>
      <c r="U88" s="29">
        <f t="shared" si="10"/>
        <v>1.1751464693185323</v>
      </c>
      <c r="V88" s="78">
        <v>1200</v>
      </c>
      <c r="W88" s="5"/>
    </row>
    <row r="89" spans="1:23" x14ac:dyDescent="0.25">
      <c r="A89" s="57" t="s">
        <v>28</v>
      </c>
      <c r="B89" s="55" t="s">
        <v>45</v>
      </c>
      <c r="C89" s="55" t="s">
        <v>46</v>
      </c>
      <c r="D89" s="55">
        <v>428</v>
      </c>
      <c r="E89" s="11"/>
      <c r="F89" s="23">
        <f t="shared" si="6"/>
        <v>402.32</v>
      </c>
      <c r="G89" s="24">
        <f t="shared" si="7"/>
        <v>402.32</v>
      </c>
      <c r="H89" s="39"/>
      <c r="I89" s="39"/>
      <c r="J89" s="39"/>
      <c r="K89" s="39"/>
      <c r="L89" s="39"/>
      <c r="O89" s="26">
        <f>IFERROR(VLOOKUP(C:C,'Results Data'!A:F,6,FALSE), "Not Found")</f>
        <v>405</v>
      </c>
      <c r="P89" s="27">
        <f>IFERROR(VLOOKUP(C:C,'Results Data'!A:M,13,FALSE), "Not Found")</f>
        <v>78</v>
      </c>
      <c r="Q89" s="27" t="b">
        <f>AND('RIDE DATA'!$A$5&lt;'Registration Data'!$P89,'RIDE DATA'!$B$5&gt;'Registration Data'!$P89)</f>
        <v>1</v>
      </c>
      <c r="R89" s="27">
        <f t="shared" si="8"/>
        <v>12.15</v>
      </c>
      <c r="S89" s="25">
        <f>COUNTIF('Historical Registration Data'!D:D,'Registration Data'!C9)</f>
        <v>1</v>
      </c>
      <c r="T89" s="28">
        <f t="shared" si="9"/>
        <v>417.15</v>
      </c>
      <c r="U89" s="29">
        <f t="shared" si="10"/>
        <v>1.0368612050109365</v>
      </c>
      <c r="V89" s="40">
        <f>IF(U89&gt;100%,((U89-1)*10000),0)</f>
        <v>368.61205010936482</v>
      </c>
    </row>
    <row r="90" spans="1:23" x14ac:dyDescent="0.25">
      <c r="A90" s="60" t="s">
        <v>29</v>
      </c>
      <c r="B90" s="53" t="s">
        <v>533</v>
      </c>
      <c r="C90" s="53" t="s">
        <v>534</v>
      </c>
      <c r="D90" s="53">
        <v>300</v>
      </c>
      <c r="E90" s="5"/>
      <c r="F90" s="23">
        <f t="shared" si="6"/>
        <v>282</v>
      </c>
      <c r="G90" s="24">
        <f t="shared" si="7"/>
        <v>282</v>
      </c>
      <c r="H90" s="39"/>
      <c r="I90" s="39"/>
      <c r="J90" s="39"/>
      <c r="K90" s="39"/>
      <c r="L90" s="39"/>
      <c r="O90" s="26">
        <f>IFERROR(VLOOKUP(C:C,'Results Data'!A:F,6,FALSE), "Not Found")</f>
        <v>276</v>
      </c>
      <c r="P90" s="27">
        <f>IFERROR(VLOOKUP(C:C,'Results Data'!A:M,13,FALSE), "Not Found")</f>
        <v>69</v>
      </c>
      <c r="Q90" s="27" t="b">
        <f>AND('RIDE DATA'!$A$5&lt;'Registration Data'!$P90,'RIDE DATA'!$B$5&gt;'Registration Data'!$P90)</f>
        <v>0</v>
      </c>
      <c r="R90" s="27">
        <f t="shared" si="8"/>
        <v>0</v>
      </c>
      <c r="S90" s="25">
        <f>COUNTIF('Historical Registration Data'!D:D,'Registration Data'!C261)</f>
        <v>1</v>
      </c>
      <c r="T90" s="28">
        <f t="shared" si="9"/>
        <v>276</v>
      </c>
      <c r="U90" s="29">
        <f t="shared" si="10"/>
        <v>0.97872340425531912</v>
      </c>
      <c r="V90" s="40">
        <f>IF(U90&gt;100%,((U90-1)*10000),0)</f>
        <v>0</v>
      </c>
      <c r="W90" s="5"/>
    </row>
    <row r="91" spans="1:23" x14ac:dyDescent="0.25">
      <c r="A91" s="64" t="s">
        <v>2027</v>
      </c>
      <c r="B91" s="66" t="s">
        <v>212</v>
      </c>
      <c r="C91" s="66" t="s">
        <v>213</v>
      </c>
      <c r="D91" s="66">
        <v>550</v>
      </c>
      <c r="E91" s="67"/>
      <c r="F91" s="68">
        <f t="shared" si="6"/>
        <v>517</v>
      </c>
      <c r="G91" s="69">
        <f t="shared" si="7"/>
        <v>517</v>
      </c>
      <c r="H91" s="70"/>
      <c r="I91" s="70"/>
      <c r="J91" s="70"/>
      <c r="K91" s="70"/>
      <c r="L91" s="70"/>
      <c r="M91" s="67"/>
      <c r="N91" s="67"/>
      <c r="O91" s="71">
        <f>IFERROR(VLOOKUP(C:C,'Results Data'!A:F,6,FALSE), "Not Found")</f>
        <v>0</v>
      </c>
      <c r="P91" s="27">
        <f>IFERROR(VLOOKUP(C:C,'Results Data'!A:M,13,FALSE), "Not Found")</f>
        <v>0</v>
      </c>
      <c r="Q91" s="27" t="b">
        <f>AND('RIDE DATA'!$A$5&lt;'Registration Data'!$P91,'RIDE DATA'!$B$5&gt;'Registration Data'!$P91)</f>
        <v>0</v>
      </c>
      <c r="R91" s="27">
        <f t="shared" si="8"/>
        <v>0</v>
      </c>
      <c r="S91" s="25">
        <f>COUNTIF('Historical Registration Data'!D:D,'Registration Data'!C94)</f>
        <v>1</v>
      </c>
      <c r="T91" s="28">
        <f t="shared" si="9"/>
        <v>0</v>
      </c>
      <c r="U91" s="29">
        <f t="shared" si="10"/>
        <v>0</v>
      </c>
      <c r="V91" s="40">
        <f>IF(U91&gt;100%,((U91-1)*10000),0)</f>
        <v>0</v>
      </c>
    </row>
    <row r="92" spans="1:23" x14ac:dyDescent="0.25">
      <c r="A92" s="52" t="s">
        <v>25</v>
      </c>
      <c r="B92" s="53" t="s">
        <v>553</v>
      </c>
      <c r="C92" s="53" t="s">
        <v>554</v>
      </c>
      <c r="D92" s="53">
        <v>414</v>
      </c>
      <c r="E92" s="5"/>
      <c r="F92" s="23">
        <f t="shared" si="6"/>
        <v>389.15999999999997</v>
      </c>
      <c r="G92" s="24">
        <f t="shared" si="7"/>
        <v>389.15999999999997</v>
      </c>
      <c r="H92" s="39" t="s">
        <v>618</v>
      </c>
      <c r="I92" s="39" t="s">
        <v>631</v>
      </c>
      <c r="J92" s="39"/>
      <c r="K92" s="39"/>
      <c r="L92" s="39"/>
      <c r="O92" s="26">
        <f>IFERROR(VLOOKUP(C:C,'Results Data'!A:F,6,FALSE), "Not Found")</f>
        <v>433</v>
      </c>
      <c r="P92" s="27">
        <f>IFERROR(VLOOKUP(C:C,'Results Data'!A:M,13,FALSE), "Not Found")</f>
        <v>79</v>
      </c>
      <c r="Q92" s="27" t="b">
        <f>AND('RIDE DATA'!$A$5&lt;'Registration Data'!$P92,'RIDE DATA'!$B$5&gt;'Registration Data'!$P92)</f>
        <v>1</v>
      </c>
      <c r="R92" s="27">
        <f t="shared" si="8"/>
        <v>12.99</v>
      </c>
      <c r="S92" s="25">
        <f>COUNTIF('Historical Registration Data'!D:D,'Registration Data'!C271)</f>
        <v>1</v>
      </c>
      <c r="T92" s="28">
        <f t="shared" si="9"/>
        <v>445.99</v>
      </c>
      <c r="U92" s="29">
        <f t="shared" si="10"/>
        <v>1.146032480213794</v>
      </c>
      <c r="V92" s="78">
        <v>1200</v>
      </c>
      <c r="W92" s="5"/>
    </row>
    <row r="93" spans="1:23" x14ac:dyDescent="0.25">
      <c r="A93" s="60" t="s">
        <v>29</v>
      </c>
      <c r="B93" s="53" t="s">
        <v>405</v>
      </c>
      <c r="C93" s="53" t="s">
        <v>406</v>
      </c>
      <c r="D93" s="53">
        <v>230</v>
      </c>
      <c r="E93" s="5"/>
      <c r="F93" s="23">
        <f t="shared" si="6"/>
        <v>216.2</v>
      </c>
      <c r="G93" s="24">
        <f t="shared" si="7"/>
        <v>216.2</v>
      </c>
      <c r="H93" s="39" t="s">
        <v>618</v>
      </c>
      <c r="I93" s="39" t="s">
        <v>625</v>
      </c>
      <c r="J93" s="39"/>
      <c r="K93" s="39"/>
      <c r="L93" s="39" t="s">
        <v>638</v>
      </c>
      <c r="O93" s="26">
        <f>IFERROR(VLOOKUP(C:C,'Results Data'!A:F,6,FALSE), "Not Found")</f>
        <v>248</v>
      </c>
      <c r="P93" s="27">
        <f>IFERROR(VLOOKUP(C:C,'Results Data'!A:M,13,FALSE), "Not Found")</f>
        <v>76</v>
      </c>
      <c r="Q93" s="27" t="b">
        <f>AND('RIDE DATA'!$A$5&lt;'Registration Data'!$P93,'RIDE DATA'!$B$5&gt;'Registration Data'!$P93)</f>
        <v>1</v>
      </c>
      <c r="R93" s="27">
        <f t="shared" si="8"/>
        <v>7.4399999999999995</v>
      </c>
      <c r="S93" s="25">
        <f>COUNTIF('Historical Registration Data'!D:D,'Registration Data'!C194)</f>
        <v>1</v>
      </c>
      <c r="T93" s="28">
        <f t="shared" si="9"/>
        <v>255.44</v>
      </c>
      <c r="U93" s="29">
        <f t="shared" si="10"/>
        <v>1.1814986123959297</v>
      </c>
      <c r="V93" s="78">
        <v>1200</v>
      </c>
      <c r="W93" s="5"/>
    </row>
    <row r="94" spans="1:23" x14ac:dyDescent="0.25">
      <c r="A94" s="60" t="s">
        <v>29</v>
      </c>
      <c r="B94" s="53" t="s">
        <v>417</v>
      </c>
      <c r="C94" s="53" t="s">
        <v>418</v>
      </c>
      <c r="D94" s="53">
        <v>417</v>
      </c>
      <c r="E94" s="5"/>
      <c r="F94" s="23">
        <f t="shared" si="6"/>
        <v>391.97999999999996</v>
      </c>
      <c r="G94" s="24">
        <f t="shared" si="7"/>
        <v>391.97999999999996</v>
      </c>
      <c r="H94" s="39" t="s">
        <v>622</v>
      </c>
      <c r="I94" s="39" t="s">
        <v>623</v>
      </c>
      <c r="J94" s="39"/>
      <c r="K94" s="39"/>
      <c r="L94" s="39" t="s">
        <v>636</v>
      </c>
      <c r="O94" s="26">
        <f>IFERROR(VLOOKUP(C:C,'Results Data'!A:F,6,FALSE), "Not Found")</f>
        <v>422</v>
      </c>
      <c r="P94" s="27">
        <f>IFERROR(VLOOKUP(C:C,'Results Data'!A:M,13,FALSE), "Not Found")</f>
        <v>74</v>
      </c>
      <c r="Q94" s="27" t="b">
        <f>AND('RIDE DATA'!$A$5&lt;'Registration Data'!$P94,'RIDE DATA'!$B$5&gt;'Registration Data'!$P94)</f>
        <v>1</v>
      </c>
      <c r="R94" s="27">
        <f t="shared" si="8"/>
        <v>12.66</v>
      </c>
      <c r="S94" s="25">
        <f>COUNTIF('Historical Registration Data'!D:D,'Registration Data'!C200)</f>
        <v>1</v>
      </c>
      <c r="T94" s="28">
        <f t="shared" si="9"/>
        <v>434.66</v>
      </c>
      <c r="U94" s="29">
        <f t="shared" si="10"/>
        <v>1.1088831062809328</v>
      </c>
      <c r="V94" s="40">
        <f>IF(U94&gt;100%,((U94-1)*10000),0)</f>
        <v>1088.8310628093279</v>
      </c>
      <c r="W94" s="5"/>
    </row>
    <row r="95" spans="1:23" x14ac:dyDescent="0.25">
      <c r="A95" s="60" t="s">
        <v>29</v>
      </c>
      <c r="B95" s="53" t="s">
        <v>421</v>
      </c>
      <c r="C95" s="53" t="s">
        <v>422</v>
      </c>
      <c r="D95" s="53">
        <v>335</v>
      </c>
      <c r="E95" s="5"/>
      <c r="F95" s="23">
        <f t="shared" si="6"/>
        <v>314.89999999999998</v>
      </c>
      <c r="G95" s="24">
        <f t="shared" si="7"/>
        <v>314.89999999999998</v>
      </c>
      <c r="H95" s="39" t="s">
        <v>618</v>
      </c>
      <c r="I95" s="39" t="s">
        <v>631</v>
      </c>
      <c r="J95" s="39"/>
      <c r="K95" s="39" t="s">
        <v>632</v>
      </c>
      <c r="L95" s="39"/>
      <c r="O95" s="26">
        <f>IFERROR(VLOOKUP(C:C,'Results Data'!A:F,6,FALSE), "Not Found")</f>
        <v>271</v>
      </c>
      <c r="P95" s="27">
        <f>IFERROR(VLOOKUP(C:C,'Results Data'!A:M,13,FALSE), "Not Found")</f>
        <v>61</v>
      </c>
      <c r="Q95" s="27" t="b">
        <f>AND('RIDE DATA'!$A$5&lt;'Registration Data'!$P95,'RIDE DATA'!$B$5&gt;'Registration Data'!$P95)</f>
        <v>0</v>
      </c>
      <c r="R95" s="27">
        <f t="shared" si="8"/>
        <v>0</v>
      </c>
      <c r="S95" s="25">
        <f>COUNTIF('Historical Registration Data'!D:D,'Registration Data'!C202)</f>
        <v>1</v>
      </c>
      <c r="T95" s="28">
        <f t="shared" si="9"/>
        <v>271</v>
      </c>
      <c r="U95" s="29">
        <f t="shared" si="10"/>
        <v>0.86059066370276283</v>
      </c>
      <c r="V95" s="40">
        <f>IF(U95&gt;100%,((U95-1)*10000),0)</f>
        <v>0</v>
      </c>
      <c r="W95" s="5"/>
    </row>
    <row r="96" spans="1:23" x14ac:dyDescent="0.25">
      <c r="A96" s="76" t="s">
        <v>2028</v>
      </c>
      <c r="B96" s="66" t="s">
        <v>61</v>
      </c>
      <c r="C96" s="66" t="s">
        <v>62</v>
      </c>
      <c r="D96" s="66">
        <v>402</v>
      </c>
      <c r="E96" s="67"/>
      <c r="F96" s="68">
        <f t="shared" si="6"/>
        <v>377.88</v>
      </c>
      <c r="G96" s="69">
        <f t="shared" si="7"/>
        <v>377.88</v>
      </c>
      <c r="H96" s="70" t="s">
        <v>618</v>
      </c>
      <c r="I96" s="70" t="s">
        <v>631</v>
      </c>
      <c r="J96" s="70"/>
      <c r="K96" s="70" t="s">
        <v>632</v>
      </c>
      <c r="L96" s="70"/>
      <c r="M96" s="67"/>
      <c r="N96" s="67"/>
      <c r="O96" s="71">
        <f>IFERROR(VLOOKUP(C:C,'Results Data'!A:F,6,FALSE), "Not Found")</f>
        <v>0</v>
      </c>
      <c r="P96" s="27">
        <f>IFERROR(VLOOKUP(C:C,'Results Data'!A:M,13,FALSE), "Not Found")</f>
        <v>0</v>
      </c>
      <c r="Q96" s="27" t="b">
        <f>AND('RIDE DATA'!$A$5&lt;'Registration Data'!$P96,'RIDE DATA'!$B$5&gt;'Registration Data'!$P96)</f>
        <v>0</v>
      </c>
      <c r="R96" s="27">
        <f t="shared" si="8"/>
        <v>0</v>
      </c>
      <c r="S96" s="25">
        <f>COUNTIF('Historical Registration Data'!D:D,'Registration Data'!C18)</f>
        <v>1</v>
      </c>
      <c r="T96" s="28">
        <f t="shared" si="9"/>
        <v>0</v>
      </c>
      <c r="U96" s="29">
        <f t="shared" si="10"/>
        <v>0</v>
      </c>
      <c r="V96" s="40">
        <f>IF(U96&gt;100%,((U96-1)*10000),0)</f>
        <v>0</v>
      </c>
    </row>
    <row r="97" spans="1:23" x14ac:dyDescent="0.25">
      <c r="A97" s="64" t="s">
        <v>2027</v>
      </c>
      <c r="B97" s="66" t="s">
        <v>252</v>
      </c>
      <c r="C97" s="66" t="s">
        <v>253</v>
      </c>
      <c r="D97" s="66">
        <v>358</v>
      </c>
      <c r="E97" s="67"/>
      <c r="F97" s="68">
        <f t="shared" si="6"/>
        <v>336.52</v>
      </c>
      <c r="G97" s="69">
        <f t="shared" si="7"/>
        <v>336.52</v>
      </c>
      <c r="H97" s="70" t="s">
        <v>622</v>
      </c>
      <c r="I97" s="70" t="s">
        <v>630</v>
      </c>
      <c r="J97" s="70" t="s">
        <v>640</v>
      </c>
      <c r="K97" s="70"/>
      <c r="L97" s="70"/>
      <c r="M97" s="67"/>
      <c r="N97" s="67"/>
      <c r="O97" s="71">
        <f>IFERROR(VLOOKUP(C:C,'Results Data'!A:F,6,FALSE), "Not Found")</f>
        <v>0</v>
      </c>
      <c r="P97" s="27">
        <f>IFERROR(VLOOKUP(C:C,'Results Data'!A:M,13,FALSE), "Not Found")</f>
        <v>0</v>
      </c>
      <c r="Q97" s="27" t="b">
        <f>AND('RIDE DATA'!$A$5&lt;'Registration Data'!$P97,'RIDE DATA'!$B$5&gt;'Registration Data'!$P97)</f>
        <v>0</v>
      </c>
      <c r="R97" s="27">
        <f t="shared" si="8"/>
        <v>0</v>
      </c>
      <c r="S97" s="25">
        <f>COUNTIF('Historical Registration Data'!D:D,'Registration Data'!C114)</f>
        <v>1</v>
      </c>
      <c r="T97" s="28">
        <f t="shared" si="9"/>
        <v>0</v>
      </c>
      <c r="U97" s="29">
        <f t="shared" si="10"/>
        <v>0</v>
      </c>
      <c r="V97" s="40">
        <f>IF(U97&gt;100%,((U97-1)*10000),0)</f>
        <v>0</v>
      </c>
    </row>
    <row r="98" spans="1:23" x14ac:dyDescent="0.25">
      <c r="A98" s="60" t="s">
        <v>29</v>
      </c>
      <c r="B98" s="53" t="s">
        <v>359</v>
      </c>
      <c r="C98" s="53" t="s">
        <v>360</v>
      </c>
      <c r="D98" s="53">
        <v>326</v>
      </c>
      <c r="E98" s="5"/>
      <c r="F98" s="23">
        <f t="shared" si="6"/>
        <v>306.44</v>
      </c>
      <c r="G98" s="24">
        <f t="shared" si="7"/>
        <v>306.44</v>
      </c>
      <c r="H98" s="39" t="s">
        <v>622</v>
      </c>
      <c r="I98" s="39" t="s">
        <v>619</v>
      </c>
      <c r="J98" s="39" t="s">
        <v>651</v>
      </c>
      <c r="K98" s="39"/>
      <c r="L98" s="39"/>
      <c r="O98" s="26">
        <f>IFERROR(VLOOKUP(C:C,'Results Data'!A:F,6,FALSE), "Not Found")</f>
        <v>370</v>
      </c>
      <c r="P98" s="27">
        <f>IFERROR(VLOOKUP(C:C,'Results Data'!A:M,13,FALSE), "Not Found")</f>
        <v>77</v>
      </c>
      <c r="Q98" s="27" t="b">
        <f>AND('RIDE DATA'!$A$5&lt;'Registration Data'!$P98,'RIDE DATA'!$B$5&gt;'Registration Data'!$P98)</f>
        <v>1</v>
      </c>
      <c r="R98" s="27">
        <f t="shared" si="8"/>
        <v>11.1</v>
      </c>
      <c r="S98" s="25">
        <f>COUNTIF('Historical Registration Data'!D:D,'Registration Data'!C170)</f>
        <v>1</v>
      </c>
      <c r="T98" s="28">
        <f t="shared" si="9"/>
        <v>381.1</v>
      </c>
      <c r="U98" s="29">
        <f t="shared" si="10"/>
        <v>1.2436366009659314</v>
      </c>
      <c r="V98" s="78">
        <v>1200</v>
      </c>
      <c r="W98" s="5"/>
    </row>
    <row r="99" spans="1:23" x14ac:dyDescent="0.25">
      <c r="A99" s="59" t="s">
        <v>29</v>
      </c>
      <c r="B99" s="55" t="s">
        <v>179</v>
      </c>
      <c r="C99" s="55" t="s">
        <v>180</v>
      </c>
      <c r="D99" s="55">
        <v>293</v>
      </c>
      <c r="E99" s="11"/>
      <c r="F99" s="23">
        <f t="shared" si="6"/>
        <v>275.41999999999996</v>
      </c>
      <c r="G99" s="24">
        <f t="shared" si="7"/>
        <v>275.41999999999996</v>
      </c>
      <c r="H99" s="39" t="s">
        <v>618</v>
      </c>
      <c r="I99" s="39" t="s">
        <v>619</v>
      </c>
      <c r="J99" s="39" t="s">
        <v>646</v>
      </c>
      <c r="K99" s="39"/>
      <c r="L99" s="39"/>
      <c r="O99" s="26">
        <f>IFERROR(VLOOKUP(C:C,'Results Data'!A:F,6,FALSE), "Not Found")</f>
        <v>251</v>
      </c>
      <c r="P99" s="27">
        <f>IFERROR(VLOOKUP(C:C,'Results Data'!A:M,13,FALSE), "Not Found")</f>
        <v>76</v>
      </c>
      <c r="Q99" s="27" t="b">
        <f>AND('RIDE DATA'!$A$5&lt;'Registration Data'!$P99,'RIDE DATA'!$B$5&gt;'Registration Data'!$P99)</f>
        <v>1</v>
      </c>
      <c r="R99" s="27">
        <f t="shared" si="8"/>
        <v>7.5299999999999994</v>
      </c>
      <c r="S99" s="25">
        <f>COUNTIF('Historical Registration Data'!D:D,'Registration Data'!C77)</f>
        <v>0</v>
      </c>
      <c r="T99" s="28">
        <f t="shared" si="9"/>
        <v>258.52999999999997</v>
      </c>
      <c r="U99" s="29">
        <f t="shared" si="10"/>
        <v>0.93867547745261781</v>
      </c>
      <c r="V99" s="40">
        <f t="shared" ref="V99:V104" si="11">IF(U99&gt;100%,((U99-1)*10000),0)</f>
        <v>0</v>
      </c>
    </row>
    <row r="100" spans="1:23" x14ac:dyDescent="0.25">
      <c r="A100" s="62" t="s">
        <v>26</v>
      </c>
      <c r="B100" s="53" t="s">
        <v>445</v>
      </c>
      <c r="C100" s="53" t="s">
        <v>446</v>
      </c>
      <c r="D100" s="53">
        <v>503</v>
      </c>
      <c r="E100" s="5"/>
      <c r="F100" s="23">
        <f t="shared" si="6"/>
        <v>472.82</v>
      </c>
      <c r="G100" s="24">
        <f t="shared" si="7"/>
        <v>472.82</v>
      </c>
      <c r="H100" s="39" t="s">
        <v>622</v>
      </c>
      <c r="I100" s="39"/>
      <c r="J100" s="39"/>
      <c r="K100" s="39"/>
      <c r="L100" s="39"/>
      <c r="O100" s="26">
        <f>IFERROR(VLOOKUP(C:C,'Results Data'!A:F,6,FALSE), "Not Found")</f>
        <v>485</v>
      </c>
      <c r="P100" s="27">
        <f>IFERROR(VLOOKUP(C:C,'Results Data'!A:M,13,FALSE), "Not Found")</f>
        <v>76</v>
      </c>
      <c r="Q100" s="27" t="b">
        <f>AND('RIDE DATA'!$A$5&lt;'Registration Data'!$P100,'RIDE DATA'!$B$5&gt;'Registration Data'!$P100)</f>
        <v>1</v>
      </c>
      <c r="R100" s="27">
        <f t="shared" si="8"/>
        <v>14.549999999999999</v>
      </c>
      <c r="S100" s="25">
        <f>COUNTIF('Historical Registration Data'!D:D,'Registration Data'!C214)</f>
        <v>1</v>
      </c>
      <c r="T100" s="28">
        <f t="shared" si="9"/>
        <v>499.55</v>
      </c>
      <c r="U100" s="29">
        <f t="shared" si="10"/>
        <v>1.0565331415760755</v>
      </c>
      <c r="V100" s="40">
        <f t="shared" si="11"/>
        <v>565.33141576075479</v>
      </c>
      <c r="W100" s="5"/>
    </row>
    <row r="101" spans="1:23" x14ac:dyDescent="0.25">
      <c r="A101" s="60" t="s">
        <v>2029</v>
      </c>
      <c r="B101" s="72" t="s">
        <v>610</v>
      </c>
      <c r="C101" s="72" t="s">
        <v>611</v>
      </c>
      <c r="D101" s="72">
        <v>562</v>
      </c>
      <c r="E101" s="73"/>
      <c r="F101" s="68">
        <f t="shared" si="6"/>
        <v>528.28</v>
      </c>
      <c r="G101" s="69">
        <f t="shared" si="7"/>
        <v>528.28</v>
      </c>
      <c r="H101" s="70" t="s">
        <v>618</v>
      </c>
      <c r="I101" s="70" t="s">
        <v>619</v>
      </c>
      <c r="J101" s="70" t="s">
        <v>621</v>
      </c>
      <c r="K101" s="70"/>
      <c r="L101" s="70"/>
      <c r="M101" s="67"/>
      <c r="N101" s="67"/>
      <c r="O101" s="71">
        <f>IFERROR(VLOOKUP(C:C,'Results Data'!A:F,6,FALSE), "Not Found")</f>
        <v>0</v>
      </c>
      <c r="P101" s="27">
        <f>IFERROR(VLOOKUP(C:C,'Results Data'!A:M,13,FALSE), "Not Found")</f>
        <v>0</v>
      </c>
      <c r="Q101" s="27" t="b">
        <f>AND('RIDE DATA'!$A$5&lt;'Registration Data'!$P101,'RIDE DATA'!$B$5&gt;'Registration Data'!$P101)</f>
        <v>0</v>
      </c>
      <c r="R101" s="27">
        <f t="shared" si="8"/>
        <v>0</v>
      </c>
      <c r="S101" s="25">
        <f>COUNTIF('Historical Registration Data'!D:D,'Registration Data'!C300)</f>
        <v>0</v>
      </c>
      <c r="T101" s="28">
        <f t="shared" si="9"/>
        <v>0</v>
      </c>
      <c r="U101" s="29">
        <f t="shared" si="10"/>
        <v>0</v>
      </c>
      <c r="V101" s="40">
        <f t="shared" si="11"/>
        <v>0</v>
      </c>
      <c r="W101" s="5"/>
    </row>
    <row r="102" spans="1:23" x14ac:dyDescent="0.25">
      <c r="A102" s="57" t="s">
        <v>28</v>
      </c>
      <c r="B102" s="55" t="s">
        <v>32</v>
      </c>
      <c r="C102" s="55" t="s">
        <v>33</v>
      </c>
      <c r="D102" s="55">
        <v>604</v>
      </c>
      <c r="E102" s="11"/>
      <c r="F102" s="23">
        <f t="shared" si="6"/>
        <v>567.76</v>
      </c>
      <c r="G102" s="24">
        <f t="shared" si="7"/>
        <v>567.76</v>
      </c>
      <c r="H102" s="39" t="s">
        <v>618</v>
      </c>
      <c r="I102" s="39" t="s">
        <v>619</v>
      </c>
      <c r="J102" s="39" t="s">
        <v>620</v>
      </c>
      <c r="K102" s="39"/>
      <c r="L102" s="39"/>
      <c r="O102" s="26">
        <f>IFERROR(VLOOKUP(C:C,'Results Data'!A:F,6,FALSE), "Not Found")</f>
        <v>591</v>
      </c>
      <c r="P102" s="27">
        <f>IFERROR(VLOOKUP(C:C,'Results Data'!A:M,13,FALSE), "Not Found")</f>
        <v>74</v>
      </c>
      <c r="Q102" s="27" t="b">
        <f>AND('RIDE DATA'!$A$5&lt;'Registration Data'!$P102,'RIDE DATA'!$B$5&gt;'Registration Data'!$P102)</f>
        <v>1</v>
      </c>
      <c r="R102" s="27">
        <f t="shared" si="8"/>
        <v>17.73</v>
      </c>
      <c r="S102" s="25">
        <f>COUNTIF('Historical Registration Data'!D:D,'Registration Data'!C2)</f>
        <v>1</v>
      </c>
      <c r="T102" s="28">
        <f t="shared" si="9"/>
        <v>608.73</v>
      </c>
      <c r="U102" s="29">
        <f t="shared" si="10"/>
        <v>1.0721607721572497</v>
      </c>
      <c r="V102" s="40">
        <f t="shared" si="11"/>
        <v>721.60772157249698</v>
      </c>
    </row>
    <row r="103" spans="1:23" x14ac:dyDescent="0.25">
      <c r="A103" s="57" t="s">
        <v>28</v>
      </c>
      <c r="B103" s="55" t="s">
        <v>157</v>
      </c>
      <c r="C103" s="55" t="s">
        <v>158</v>
      </c>
      <c r="D103" s="55">
        <v>335</v>
      </c>
      <c r="E103" s="11"/>
      <c r="F103" s="23">
        <f t="shared" si="6"/>
        <v>314.89999999999998</v>
      </c>
      <c r="G103" s="24">
        <f t="shared" si="7"/>
        <v>314.89999999999998</v>
      </c>
      <c r="H103" s="39"/>
      <c r="I103" s="39"/>
      <c r="J103" s="39"/>
      <c r="K103" s="39"/>
      <c r="L103" s="39"/>
      <c r="O103" s="26">
        <f>IFERROR(VLOOKUP(C:C,'Results Data'!A:F,6,FALSE), "Not Found")</f>
        <v>341</v>
      </c>
      <c r="P103" s="27">
        <f>IFERROR(VLOOKUP(C:C,'Results Data'!A:M,13,FALSE), "Not Found")</f>
        <v>83</v>
      </c>
      <c r="Q103" s="27" t="b">
        <f>AND('RIDE DATA'!$A$5&lt;'Registration Data'!$P103,'RIDE DATA'!$B$5&gt;'Registration Data'!$P103)</f>
        <v>0</v>
      </c>
      <c r="R103" s="27">
        <f t="shared" si="8"/>
        <v>0</v>
      </c>
      <c r="S103" s="25">
        <f>COUNTIF('Historical Registration Data'!D:D,'Registration Data'!C66)</f>
        <v>1</v>
      </c>
      <c r="T103" s="28">
        <f t="shared" si="9"/>
        <v>341</v>
      </c>
      <c r="U103" s="29">
        <f t="shared" si="10"/>
        <v>1.0828834550651001</v>
      </c>
      <c r="V103" s="40">
        <f t="shared" si="11"/>
        <v>828.83455065100088</v>
      </c>
    </row>
    <row r="104" spans="1:23" x14ac:dyDescent="0.25">
      <c r="A104" s="57" t="s">
        <v>28</v>
      </c>
      <c r="B104" s="55" t="s">
        <v>119</v>
      </c>
      <c r="C104" s="55" t="s">
        <v>120</v>
      </c>
      <c r="D104" s="55">
        <v>364</v>
      </c>
      <c r="E104" s="11"/>
      <c r="F104" s="23">
        <f t="shared" si="6"/>
        <v>342.15999999999997</v>
      </c>
      <c r="G104" s="24">
        <f t="shared" si="7"/>
        <v>342.15999999999997</v>
      </c>
      <c r="H104" s="39"/>
      <c r="I104" s="39"/>
      <c r="J104" s="39"/>
      <c r="K104" s="39"/>
      <c r="L104" s="39"/>
      <c r="O104" s="26">
        <f>IFERROR(VLOOKUP(C:C,'Results Data'!A:F,6,FALSE), "Not Found")</f>
        <v>365</v>
      </c>
      <c r="P104" s="27">
        <f>IFERROR(VLOOKUP(C:C,'Results Data'!A:M,13,FALSE), "Not Found")</f>
        <v>75</v>
      </c>
      <c r="Q104" s="27" t="b">
        <f>AND('RIDE DATA'!$A$5&lt;'Registration Data'!$P104,'RIDE DATA'!$B$5&gt;'Registration Data'!$P104)</f>
        <v>1</v>
      </c>
      <c r="R104" s="27">
        <f t="shared" si="8"/>
        <v>10.95</v>
      </c>
      <c r="S104" s="25">
        <f>COUNTIF('Historical Registration Data'!D:D,'Registration Data'!C47)</f>
        <v>1</v>
      </c>
      <c r="T104" s="28">
        <f t="shared" si="9"/>
        <v>375.95</v>
      </c>
      <c r="U104" s="29">
        <f t="shared" si="10"/>
        <v>1.0987549684358195</v>
      </c>
      <c r="V104" s="40">
        <f t="shared" si="11"/>
        <v>987.54968435819546</v>
      </c>
    </row>
    <row r="105" spans="1:23" x14ac:dyDescent="0.25">
      <c r="A105" s="54" t="s">
        <v>25</v>
      </c>
      <c r="B105" s="55" t="s">
        <v>65</v>
      </c>
      <c r="C105" s="55" t="s">
        <v>66</v>
      </c>
      <c r="D105" s="55">
        <v>290</v>
      </c>
      <c r="E105" s="11"/>
      <c r="F105" s="23">
        <f t="shared" si="6"/>
        <v>272.59999999999997</v>
      </c>
      <c r="G105" s="24">
        <f t="shared" si="7"/>
        <v>272.59999999999997</v>
      </c>
      <c r="H105" s="39"/>
      <c r="I105" s="39"/>
      <c r="J105" s="39"/>
      <c r="K105" s="39"/>
      <c r="L105" s="39"/>
      <c r="O105" s="26">
        <f>IFERROR(VLOOKUP(C:C,'Results Data'!A:F,6,FALSE), "Not Found")</f>
        <v>297</v>
      </c>
      <c r="P105" s="27">
        <f>IFERROR(VLOOKUP(C:C,'Results Data'!A:M,13,FALSE), "Not Found")</f>
        <v>79</v>
      </c>
      <c r="Q105" s="27" t="b">
        <f>AND('RIDE DATA'!$A$5&lt;'Registration Data'!$P105,'RIDE DATA'!$B$5&gt;'Registration Data'!$P105)</f>
        <v>1</v>
      </c>
      <c r="R105" s="27">
        <f t="shared" si="8"/>
        <v>8.91</v>
      </c>
      <c r="S105" s="25">
        <f>COUNTIF('Historical Registration Data'!D:D,'Registration Data'!C20)</f>
        <v>1</v>
      </c>
      <c r="T105" s="28">
        <f t="shared" si="9"/>
        <v>305.91000000000003</v>
      </c>
      <c r="U105" s="29">
        <f t="shared" si="10"/>
        <v>1.1221936903888483</v>
      </c>
      <c r="V105" s="78">
        <v>1200</v>
      </c>
    </row>
    <row r="106" spans="1:23" x14ac:dyDescent="0.25">
      <c r="A106" s="60" t="s">
        <v>29</v>
      </c>
      <c r="B106" s="53" t="s">
        <v>602</v>
      </c>
      <c r="C106" s="53" t="s">
        <v>603</v>
      </c>
      <c r="D106" s="53">
        <v>309</v>
      </c>
      <c r="E106" s="5"/>
      <c r="F106" s="23">
        <f t="shared" si="6"/>
        <v>290.45999999999998</v>
      </c>
      <c r="G106" s="24">
        <f t="shared" si="7"/>
        <v>290.45999999999998</v>
      </c>
      <c r="H106" s="39" t="s">
        <v>629</v>
      </c>
      <c r="I106" s="39" t="s">
        <v>619</v>
      </c>
      <c r="J106" s="39"/>
      <c r="K106" s="39"/>
      <c r="L106" s="39"/>
      <c r="O106" s="26">
        <f>IFERROR(VLOOKUP(C:C,'Results Data'!A:F,6,FALSE), "Not Found")</f>
        <v>265</v>
      </c>
      <c r="P106" s="27">
        <f>IFERROR(VLOOKUP(C:C,'Results Data'!A:M,13,FALSE), "Not Found")</f>
        <v>78</v>
      </c>
      <c r="Q106" s="27" t="b">
        <f>AND('RIDE DATA'!$A$5&lt;'Registration Data'!$P106,'RIDE DATA'!$B$5&gt;'Registration Data'!$P106)</f>
        <v>1</v>
      </c>
      <c r="R106" s="27">
        <f t="shared" si="8"/>
        <v>7.9499999999999993</v>
      </c>
      <c r="S106" s="25">
        <f>COUNTIF('Historical Registration Data'!D:D,'Registration Data'!C296)</f>
        <v>1</v>
      </c>
      <c r="T106" s="28">
        <f t="shared" si="9"/>
        <v>272.95</v>
      </c>
      <c r="U106" s="29">
        <f t="shared" si="10"/>
        <v>0.93971631205673767</v>
      </c>
      <c r="V106" s="40">
        <f>IF(U106&gt;100%,((U106-1)*10000),0)</f>
        <v>0</v>
      </c>
      <c r="W106" s="5"/>
    </row>
    <row r="107" spans="1:23" x14ac:dyDescent="0.25">
      <c r="A107" s="59" t="s">
        <v>29</v>
      </c>
      <c r="B107" s="55" t="s">
        <v>202</v>
      </c>
      <c r="C107" s="55" t="s">
        <v>203</v>
      </c>
      <c r="D107" s="55">
        <v>300</v>
      </c>
      <c r="E107" s="11"/>
      <c r="F107" s="23">
        <f t="shared" si="6"/>
        <v>282</v>
      </c>
      <c r="G107" s="24">
        <f t="shared" si="7"/>
        <v>282</v>
      </c>
      <c r="H107" s="39" t="s">
        <v>618</v>
      </c>
      <c r="I107" s="39" t="s">
        <v>619</v>
      </c>
      <c r="J107" s="39" t="s">
        <v>628</v>
      </c>
      <c r="K107" s="39"/>
      <c r="L107" s="39"/>
      <c r="O107" s="26">
        <f>IFERROR(VLOOKUP(C:C,'Results Data'!A:F,6,FALSE), "Not Found")</f>
        <v>304</v>
      </c>
      <c r="P107" s="27">
        <f>IFERROR(VLOOKUP(C:C,'Results Data'!A:M,13,FALSE), "Not Found")</f>
        <v>76</v>
      </c>
      <c r="Q107" s="27" t="b">
        <f>AND('RIDE DATA'!$A$5&lt;'Registration Data'!$P107,'RIDE DATA'!$B$5&gt;'Registration Data'!$P107)</f>
        <v>1</v>
      </c>
      <c r="R107" s="27">
        <f t="shared" si="8"/>
        <v>9.1199999999999992</v>
      </c>
      <c r="S107" s="25">
        <f>COUNTIF('Historical Registration Data'!D:D,'Registration Data'!C89)</f>
        <v>1</v>
      </c>
      <c r="T107" s="28">
        <f t="shared" si="9"/>
        <v>313.12</v>
      </c>
      <c r="U107" s="29">
        <f t="shared" si="10"/>
        <v>1.110354609929078</v>
      </c>
      <c r="V107" s="40">
        <f>IF(U107&gt;100%,((U107-1)*10000),0)</f>
        <v>1103.5460992907797</v>
      </c>
    </row>
    <row r="108" spans="1:23" x14ac:dyDescent="0.25">
      <c r="A108" s="60" t="s">
        <v>29</v>
      </c>
      <c r="B108" s="53" t="s">
        <v>329</v>
      </c>
      <c r="C108" s="53" t="s">
        <v>330</v>
      </c>
      <c r="D108" s="53">
        <v>438</v>
      </c>
      <c r="E108" s="5"/>
      <c r="F108" s="23">
        <f t="shared" si="6"/>
        <v>411.71999999999997</v>
      </c>
      <c r="G108" s="24">
        <f t="shared" si="7"/>
        <v>411.71999999999997</v>
      </c>
      <c r="H108" s="39" t="s">
        <v>618</v>
      </c>
      <c r="I108" s="39" t="s">
        <v>619</v>
      </c>
      <c r="J108" s="39" t="s">
        <v>640</v>
      </c>
      <c r="K108" s="39"/>
      <c r="L108" s="39"/>
      <c r="O108" s="26">
        <f>IFERROR(VLOOKUP(C:C,'Results Data'!A:F,6,FALSE), "Not Found")</f>
        <v>434</v>
      </c>
      <c r="P108" s="27">
        <f>IFERROR(VLOOKUP(C:C,'Results Data'!A:M,13,FALSE), "Not Found")</f>
        <v>76</v>
      </c>
      <c r="Q108" s="27" t="b">
        <f>AND('RIDE DATA'!$A$5&lt;'Registration Data'!$P108,'RIDE DATA'!$B$5&gt;'Registration Data'!$P108)</f>
        <v>1</v>
      </c>
      <c r="R108" s="27">
        <f t="shared" si="8"/>
        <v>13.02</v>
      </c>
      <c r="S108" s="25">
        <f>COUNTIF('Historical Registration Data'!D:D,'Registration Data'!C154)</f>
        <v>1</v>
      </c>
      <c r="T108" s="28">
        <f t="shared" si="9"/>
        <v>447.02</v>
      </c>
      <c r="U108" s="29">
        <f t="shared" si="10"/>
        <v>1.085737880112698</v>
      </c>
      <c r="V108" s="40">
        <f>IF(U108&gt;100%,((U108-1)*10000),0)</f>
        <v>857.37880112698008</v>
      </c>
      <c r="W108" s="5"/>
    </row>
    <row r="109" spans="1:23" x14ac:dyDescent="0.25">
      <c r="A109" s="61" t="s">
        <v>26</v>
      </c>
      <c r="B109" s="55" t="s">
        <v>109</v>
      </c>
      <c r="C109" s="55" t="s">
        <v>110</v>
      </c>
      <c r="D109" s="55">
        <v>333</v>
      </c>
      <c r="E109" s="11"/>
      <c r="F109" s="23">
        <f t="shared" si="6"/>
        <v>313.02</v>
      </c>
      <c r="G109" s="24">
        <f t="shared" si="7"/>
        <v>313.02</v>
      </c>
      <c r="H109" s="39" t="s">
        <v>622</v>
      </c>
      <c r="I109" s="39" t="s">
        <v>625</v>
      </c>
      <c r="J109" s="39"/>
      <c r="K109" s="39"/>
      <c r="L109" s="39" t="s">
        <v>634</v>
      </c>
      <c r="O109" s="26">
        <f>IFERROR(VLOOKUP(C:C,'Results Data'!A:F,6,FALSE), "Not Found")</f>
        <v>334</v>
      </c>
      <c r="P109" s="27">
        <f>IFERROR(VLOOKUP(C:C,'Results Data'!A:M,13,FALSE), "Not Found")</f>
        <v>75</v>
      </c>
      <c r="Q109" s="27" t="b">
        <f>AND('RIDE DATA'!$A$5&lt;'Registration Data'!$P109,'RIDE DATA'!$B$5&gt;'Registration Data'!$P109)</f>
        <v>1</v>
      </c>
      <c r="R109" s="27">
        <f t="shared" si="8"/>
        <v>10.02</v>
      </c>
      <c r="S109" s="25">
        <f>COUNTIF('Historical Registration Data'!D:D,'Registration Data'!C42)</f>
        <v>1</v>
      </c>
      <c r="T109" s="28">
        <f t="shared" si="9"/>
        <v>344.02</v>
      </c>
      <c r="U109" s="29">
        <f t="shared" si="10"/>
        <v>1.0990352054181842</v>
      </c>
      <c r="V109" s="40">
        <f>IF(U109&gt;100%,((U109-1)*10000),0)</f>
        <v>990.35205418184228</v>
      </c>
    </row>
    <row r="110" spans="1:23" x14ac:dyDescent="0.25">
      <c r="A110" s="60" t="s">
        <v>29</v>
      </c>
      <c r="B110" s="53" t="s">
        <v>361</v>
      </c>
      <c r="C110" s="53" t="s">
        <v>362</v>
      </c>
      <c r="D110" s="53">
        <v>280</v>
      </c>
      <c r="E110" s="5"/>
      <c r="F110" s="23">
        <f t="shared" si="6"/>
        <v>263.2</v>
      </c>
      <c r="G110" s="24">
        <f t="shared" si="7"/>
        <v>263.2</v>
      </c>
      <c r="H110" s="39" t="s">
        <v>618</v>
      </c>
      <c r="I110" s="39" t="s">
        <v>619</v>
      </c>
      <c r="J110" s="39" t="s">
        <v>621</v>
      </c>
      <c r="K110" s="39"/>
      <c r="L110" s="39"/>
      <c r="O110" s="26">
        <f>IFERROR(VLOOKUP(C:C,'Results Data'!A:F,6,FALSE), "Not Found")</f>
        <v>294</v>
      </c>
      <c r="P110" s="27">
        <f>IFERROR(VLOOKUP(C:C,'Results Data'!A:M,13,FALSE), "Not Found")</f>
        <v>78</v>
      </c>
      <c r="Q110" s="27" t="b">
        <f>AND('RIDE DATA'!$A$5&lt;'Registration Data'!$P110,'RIDE DATA'!$B$5&gt;'Registration Data'!$P110)</f>
        <v>1</v>
      </c>
      <c r="R110" s="27">
        <f t="shared" si="8"/>
        <v>8.82</v>
      </c>
      <c r="S110" s="25">
        <f>COUNTIF('Historical Registration Data'!D:D,'Registration Data'!C171)</f>
        <v>1</v>
      </c>
      <c r="T110" s="28">
        <f t="shared" si="9"/>
        <v>302.82</v>
      </c>
      <c r="U110" s="29">
        <f t="shared" si="10"/>
        <v>1.1505319148936171</v>
      </c>
      <c r="V110" s="78">
        <v>1200</v>
      </c>
      <c r="W110" s="5"/>
    </row>
    <row r="111" spans="1:23" x14ac:dyDescent="0.25">
      <c r="A111" s="62" t="s">
        <v>2027</v>
      </c>
      <c r="B111" s="72" t="s">
        <v>423</v>
      </c>
      <c r="C111" s="72" t="s">
        <v>424</v>
      </c>
      <c r="D111" s="72">
        <v>326</v>
      </c>
      <c r="E111" s="73"/>
      <c r="F111" s="68">
        <f t="shared" si="6"/>
        <v>306.44</v>
      </c>
      <c r="G111" s="69">
        <f t="shared" si="7"/>
        <v>306.44</v>
      </c>
      <c r="H111" s="70"/>
      <c r="I111" s="70"/>
      <c r="J111" s="70"/>
      <c r="K111" s="70"/>
      <c r="L111" s="70"/>
      <c r="M111" s="67"/>
      <c r="N111" s="67"/>
      <c r="O111" s="71">
        <f>IFERROR(VLOOKUP(C:C,'Results Data'!A:F,6,FALSE), "Not Found")</f>
        <v>0</v>
      </c>
      <c r="P111" s="27">
        <f>IFERROR(VLOOKUP(C:C,'Results Data'!A:M,13,FALSE), "Not Found")</f>
        <v>0</v>
      </c>
      <c r="Q111" s="27" t="b">
        <f>AND('RIDE DATA'!$A$5&lt;'Registration Data'!$P111,'RIDE DATA'!$B$5&gt;'Registration Data'!$P111)</f>
        <v>0</v>
      </c>
      <c r="R111" s="27">
        <f t="shared" si="8"/>
        <v>0</v>
      </c>
      <c r="S111" s="25">
        <f>COUNTIF('Historical Registration Data'!D:D,'Registration Data'!C203)</f>
        <v>1</v>
      </c>
      <c r="T111" s="28">
        <f t="shared" si="9"/>
        <v>0</v>
      </c>
      <c r="U111" s="29">
        <f t="shared" si="10"/>
        <v>0</v>
      </c>
      <c r="V111" s="40">
        <f>IF(U111&gt;100%,((U111-1)*10000),0)</f>
        <v>0</v>
      </c>
      <c r="W111" s="5"/>
    </row>
    <row r="112" spans="1:23" x14ac:dyDescent="0.25">
      <c r="A112" s="58" t="s">
        <v>28</v>
      </c>
      <c r="B112" s="53" t="s">
        <v>471</v>
      </c>
      <c r="C112" s="53" t="s">
        <v>472</v>
      </c>
      <c r="D112" s="53">
        <v>427</v>
      </c>
      <c r="E112" s="5"/>
      <c r="F112" s="23">
        <f t="shared" si="6"/>
        <v>401.38</v>
      </c>
      <c r="G112" s="24">
        <f t="shared" si="7"/>
        <v>401.38</v>
      </c>
      <c r="H112" s="39" t="s">
        <v>618</v>
      </c>
      <c r="I112" s="39" t="s">
        <v>619</v>
      </c>
      <c r="J112" s="39" t="s">
        <v>640</v>
      </c>
      <c r="K112" s="39"/>
      <c r="L112" s="39"/>
      <c r="O112" s="26">
        <f>IFERROR(VLOOKUP(C:C,'Results Data'!A:F,6,FALSE), "Not Found")</f>
        <v>423</v>
      </c>
      <c r="P112" s="27">
        <f>IFERROR(VLOOKUP(C:C,'Results Data'!A:M,13,FALSE), "Not Found")</f>
        <v>81</v>
      </c>
      <c r="Q112" s="27" t="b">
        <f>AND('RIDE DATA'!$A$5&lt;'Registration Data'!$P112,'RIDE DATA'!$B$5&gt;'Registration Data'!$P112)</f>
        <v>0</v>
      </c>
      <c r="R112" s="27">
        <f t="shared" si="8"/>
        <v>0</v>
      </c>
      <c r="S112" s="25">
        <f>COUNTIF('Historical Registration Data'!D:D,'Registration Data'!C228)</f>
        <v>0</v>
      </c>
      <c r="T112" s="28">
        <f t="shared" si="9"/>
        <v>423</v>
      </c>
      <c r="U112" s="29">
        <f t="shared" si="10"/>
        <v>1.053864168618267</v>
      </c>
      <c r="V112" s="40">
        <f>IF(U112&gt;100%,((U112-1)*10000),0)</f>
        <v>538.64168618267036</v>
      </c>
      <c r="W112" s="5"/>
    </row>
    <row r="113" spans="1:23" x14ac:dyDescent="0.25">
      <c r="A113" s="58" t="s">
        <v>28</v>
      </c>
      <c r="B113" s="53" t="s">
        <v>469</v>
      </c>
      <c r="C113" s="53" t="s">
        <v>470</v>
      </c>
      <c r="D113" s="53">
        <v>394</v>
      </c>
      <c r="E113" s="5"/>
      <c r="F113" s="23">
        <f t="shared" si="6"/>
        <v>370.35999999999996</v>
      </c>
      <c r="G113" s="24">
        <f t="shared" si="7"/>
        <v>370.35999999999996</v>
      </c>
      <c r="H113" s="39"/>
      <c r="I113" s="39"/>
      <c r="J113" s="39"/>
      <c r="K113" s="39"/>
      <c r="L113" s="39"/>
      <c r="O113" s="26">
        <f>IFERROR(VLOOKUP(C:C,'Results Data'!A:F,6,FALSE), "Not Found")</f>
        <v>397</v>
      </c>
      <c r="P113" s="27">
        <f>IFERROR(VLOOKUP(C:C,'Results Data'!A:M,13,FALSE), "Not Found")</f>
        <v>77</v>
      </c>
      <c r="Q113" s="27" t="b">
        <f>AND('RIDE DATA'!$A$5&lt;'Registration Data'!$P113,'RIDE DATA'!$B$5&gt;'Registration Data'!$P113)</f>
        <v>1</v>
      </c>
      <c r="R113" s="27">
        <f t="shared" si="8"/>
        <v>11.91</v>
      </c>
      <c r="S113" s="25">
        <f>COUNTIF('Historical Registration Data'!D:D,'Registration Data'!C227)</f>
        <v>1</v>
      </c>
      <c r="T113" s="28">
        <f t="shared" si="9"/>
        <v>408.91</v>
      </c>
      <c r="U113" s="29">
        <f t="shared" si="10"/>
        <v>1.1040879144616051</v>
      </c>
      <c r="V113" s="40">
        <f>IF(U113&gt;100%,((U113-1)*10000),0)</f>
        <v>1040.8791446160515</v>
      </c>
      <c r="W113" s="5"/>
    </row>
    <row r="114" spans="1:23" x14ac:dyDescent="0.25">
      <c r="A114" s="62" t="s">
        <v>26</v>
      </c>
      <c r="B114" s="53" t="s">
        <v>455</v>
      </c>
      <c r="C114" s="53" t="s">
        <v>456</v>
      </c>
      <c r="D114" s="53">
        <v>235</v>
      </c>
      <c r="E114" s="5"/>
      <c r="F114" s="23">
        <f t="shared" si="6"/>
        <v>220.89999999999998</v>
      </c>
      <c r="G114" s="24">
        <f t="shared" si="7"/>
        <v>220.89999999999998</v>
      </c>
      <c r="H114" s="39" t="s">
        <v>643</v>
      </c>
      <c r="I114" s="39" t="s">
        <v>625</v>
      </c>
      <c r="J114" s="39"/>
      <c r="K114" s="39"/>
      <c r="L114" s="39" t="s">
        <v>659</v>
      </c>
      <c r="O114" s="26">
        <f>IFERROR(VLOOKUP(C:C,'Results Data'!A:F,6,FALSE), "Not Found")</f>
        <v>285</v>
      </c>
      <c r="P114" s="27">
        <f>IFERROR(VLOOKUP(C:C,'Results Data'!A:M,13,FALSE), "Not Found")</f>
        <v>80</v>
      </c>
      <c r="Q114" s="27" t="b">
        <f>AND('RIDE DATA'!$A$5&lt;'Registration Data'!$P114,'RIDE DATA'!$B$5&gt;'Registration Data'!$P114)</f>
        <v>0</v>
      </c>
      <c r="R114" s="27">
        <f t="shared" si="8"/>
        <v>0</v>
      </c>
      <c r="S114" s="25">
        <f>COUNTIF('Historical Registration Data'!D:D,'Registration Data'!C219)</f>
        <v>0</v>
      </c>
      <c r="T114" s="28">
        <f t="shared" si="9"/>
        <v>285</v>
      </c>
      <c r="U114" s="29">
        <f t="shared" si="10"/>
        <v>1.2901765504753284</v>
      </c>
      <c r="V114" s="78">
        <v>1200</v>
      </c>
      <c r="W114" s="5"/>
    </row>
    <row r="115" spans="1:23" x14ac:dyDescent="0.25">
      <c r="A115" s="52" t="s">
        <v>25</v>
      </c>
      <c r="B115" s="53" t="s">
        <v>612</v>
      </c>
      <c r="C115" s="53" t="s">
        <v>613</v>
      </c>
      <c r="D115" s="53">
        <v>286</v>
      </c>
      <c r="E115" s="5"/>
      <c r="F115" s="23">
        <f t="shared" si="6"/>
        <v>268.83999999999997</v>
      </c>
      <c r="G115" s="24">
        <f t="shared" si="7"/>
        <v>268.83999999999997</v>
      </c>
      <c r="H115" s="39" t="s">
        <v>643</v>
      </c>
      <c r="I115" s="39" t="s">
        <v>619</v>
      </c>
      <c r="J115" s="39" t="s">
        <v>651</v>
      </c>
      <c r="K115" s="39"/>
      <c r="L115" s="39"/>
      <c r="O115" s="26">
        <f>IFERROR(VLOOKUP(C:C,'Results Data'!A:F,6,FALSE), "Not Found")</f>
        <v>289</v>
      </c>
      <c r="P115" s="27">
        <f>IFERROR(VLOOKUP(C:C,'Results Data'!A:M,13,FALSE), "Not Found")</f>
        <v>78</v>
      </c>
      <c r="Q115" s="27" t="b">
        <f>AND('RIDE DATA'!$A$5&lt;'Registration Data'!$P115,'RIDE DATA'!$B$5&gt;'Registration Data'!$P115)</f>
        <v>1</v>
      </c>
      <c r="R115" s="27">
        <f t="shared" si="8"/>
        <v>8.67</v>
      </c>
      <c r="S115" s="25">
        <f>COUNTIF('Historical Registration Data'!D:D,'Registration Data'!C301)</f>
        <v>0</v>
      </c>
      <c r="T115" s="28">
        <f t="shared" si="9"/>
        <v>297.67</v>
      </c>
      <c r="U115" s="29">
        <f t="shared" si="10"/>
        <v>1.1072385061746766</v>
      </c>
      <c r="V115" s="40">
        <f>IF(U115&gt;100%,((U115-1)*10000),0)</f>
        <v>1072.3850617467656</v>
      </c>
      <c r="W115" s="5"/>
    </row>
    <row r="116" spans="1:23" x14ac:dyDescent="0.25">
      <c r="A116" s="62" t="s">
        <v>26</v>
      </c>
      <c r="B116" s="53" t="s">
        <v>567</v>
      </c>
      <c r="C116" s="53" t="s">
        <v>568</v>
      </c>
      <c r="D116" s="53">
        <v>615</v>
      </c>
      <c r="E116" s="5"/>
      <c r="F116" s="23">
        <f t="shared" si="6"/>
        <v>578.1</v>
      </c>
      <c r="G116" s="24">
        <f t="shared" si="7"/>
        <v>578.1</v>
      </c>
      <c r="H116" s="39" t="s">
        <v>629</v>
      </c>
      <c r="I116" s="39" t="s">
        <v>619</v>
      </c>
      <c r="J116" s="39" t="s">
        <v>627</v>
      </c>
      <c r="K116" s="39"/>
      <c r="L116" s="39"/>
      <c r="O116" s="26">
        <f>IFERROR(VLOOKUP(C:C,'Results Data'!A:F,6,FALSE), "Not Found")</f>
        <v>624</v>
      </c>
      <c r="P116" s="27">
        <f>IFERROR(VLOOKUP(C:C,'Results Data'!A:M,13,FALSE), "Not Found")</f>
        <v>52</v>
      </c>
      <c r="Q116" s="27" t="b">
        <f>AND('RIDE DATA'!$A$5&lt;'Registration Data'!$P116,'RIDE DATA'!$B$5&gt;'Registration Data'!$P116)</f>
        <v>0</v>
      </c>
      <c r="R116" s="27">
        <f t="shared" si="8"/>
        <v>0</v>
      </c>
      <c r="S116" s="25">
        <f>COUNTIF('Historical Registration Data'!D:D,'Registration Data'!C278)</f>
        <v>1</v>
      </c>
      <c r="T116" s="28">
        <f t="shared" si="9"/>
        <v>624</v>
      </c>
      <c r="U116" s="29">
        <f t="shared" si="10"/>
        <v>1.0793980280228335</v>
      </c>
      <c r="V116" s="40">
        <f>IF(U116&gt;100%,((U116-1)*10000),0)</f>
        <v>793.98028022833466</v>
      </c>
      <c r="W116" s="5"/>
    </row>
    <row r="117" spans="1:23" x14ac:dyDescent="0.25">
      <c r="A117" s="52" t="s">
        <v>25</v>
      </c>
      <c r="B117" s="53" t="s">
        <v>347</v>
      </c>
      <c r="C117" s="53" t="s">
        <v>348</v>
      </c>
      <c r="D117" s="53">
        <v>303</v>
      </c>
      <c r="E117" s="5"/>
      <c r="F117" s="23">
        <f t="shared" si="6"/>
        <v>284.82</v>
      </c>
      <c r="G117" s="24">
        <f t="shared" si="7"/>
        <v>284.82</v>
      </c>
      <c r="H117" s="39" t="s">
        <v>645</v>
      </c>
      <c r="I117" s="39" t="s">
        <v>623</v>
      </c>
      <c r="J117" s="39"/>
      <c r="K117" s="39"/>
      <c r="L117" s="39" t="s">
        <v>642</v>
      </c>
      <c r="O117" s="26">
        <f>IFERROR(VLOOKUP(C:C,'Results Data'!A:F,6,FALSE), "Not Found")</f>
        <v>342</v>
      </c>
      <c r="P117" s="27">
        <f>IFERROR(VLOOKUP(C:C,'Results Data'!A:M,13,FALSE), "Not Found")</f>
        <v>74</v>
      </c>
      <c r="Q117" s="27" t="b">
        <f>AND('RIDE DATA'!$A$5&lt;'Registration Data'!$P117,'RIDE DATA'!$B$5&gt;'Registration Data'!$P117)</f>
        <v>1</v>
      </c>
      <c r="R117" s="27">
        <f t="shared" si="8"/>
        <v>10.26</v>
      </c>
      <c r="S117" s="25">
        <f>COUNTIF('Historical Registration Data'!D:D,'Registration Data'!C164)</f>
        <v>1</v>
      </c>
      <c r="T117" s="28">
        <f t="shared" si="9"/>
        <v>352.26</v>
      </c>
      <c r="U117" s="29">
        <f t="shared" si="10"/>
        <v>1.2367811249210028</v>
      </c>
      <c r="V117" s="78">
        <v>1200</v>
      </c>
      <c r="W117" s="5"/>
    </row>
    <row r="118" spans="1:23" x14ac:dyDescent="0.25">
      <c r="A118" s="54" t="s">
        <v>25</v>
      </c>
      <c r="B118" s="55" t="s">
        <v>87</v>
      </c>
      <c r="C118" s="55" t="s">
        <v>88</v>
      </c>
      <c r="D118" s="55">
        <v>317</v>
      </c>
      <c r="E118" s="11"/>
      <c r="F118" s="23">
        <f t="shared" si="6"/>
        <v>297.97999999999996</v>
      </c>
      <c r="G118" s="24">
        <f t="shared" si="7"/>
        <v>297.97999999999996</v>
      </c>
      <c r="H118" s="39"/>
      <c r="I118" s="39"/>
      <c r="J118" s="39"/>
      <c r="K118" s="39"/>
      <c r="L118" s="39"/>
      <c r="O118" s="26">
        <f>IFERROR(VLOOKUP(C:C,'Results Data'!A:F,6,FALSE), "Not Found")</f>
        <v>319</v>
      </c>
      <c r="P118" s="27">
        <f>IFERROR(VLOOKUP(C:C,'Results Data'!A:M,13,FALSE), "Not Found")</f>
        <v>77</v>
      </c>
      <c r="Q118" s="27" t="b">
        <f>AND('RIDE DATA'!$A$5&lt;'Registration Data'!$P118,'RIDE DATA'!$B$5&gt;'Registration Data'!$P118)</f>
        <v>1</v>
      </c>
      <c r="R118" s="27">
        <f t="shared" si="8"/>
        <v>9.57</v>
      </c>
      <c r="S118" s="25">
        <f>COUNTIF('Historical Registration Data'!D:D,'Registration Data'!C31)</f>
        <v>1</v>
      </c>
      <c r="T118" s="28">
        <f t="shared" si="9"/>
        <v>328.57</v>
      </c>
      <c r="U118" s="29">
        <f t="shared" si="10"/>
        <v>1.1026578965031211</v>
      </c>
      <c r="V118" s="40">
        <f>IF(U118&gt;100%,((U118-1)*10000),0)</f>
        <v>1026.5789650312106</v>
      </c>
    </row>
    <row r="119" spans="1:23" x14ac:dyDescent="0.25">
      <c r="A119" s="57" t="s">
        <v>28</v>
      </c>
      <c r="B119" s="55" t="s">
        <v>49</v>
      </c>
      <c r="C119" s="55" t="s">
        <v>50</v>
      </c>
      <c r="D119" s="55">
        <v>390</v>
      </c>
      <c r="E119" s="11"/>
      <c r="F119" s="23">
        <f t="shared" si="6"/>
        <v>366.59999999999997</v>
      </c>
      <c r="G119" s="24">
        <f t="shared" si="7"/>
        <v>366.59999999999997</v>
      </c>
      <c r="H119" s="39"/>
      <c r="I119" s="39"/>
      <c r="J119" s="39"/>
      <c r="K119" s="39"/>
      <c r="L119" s="39"/>
      <c r="O119" s="26">
        <f>IFERROR(VLOOKUP(C:C,'Results Data'!A:F,6,FALSE), "Not Found")</f>
        <v>414</v>
      </c>
      <c r="P119" s="27">
        <f>IFERROR(VLOOKUP(C:C,'Results Data'!A:M,13,FALSE), "Not Found")</f>
        <v>79</v>
      </c>
      <c r="Q119" s="27" t="b">
        <f>AND('RIDE DATA'!$A$5&lt;'Registration Data'!$P119,'RIDE DATA'!$B$5&gt;'Registration Data'!$P119)</f>
        <v>1</v>
      </c>
      <c r="R119" s="27">
        <f t="shared" si="8"/>
        <v>12.42</v>
      </c>
      <c r="S119" s="25">
        <f>COUNTIF('Historical Registration Data'!D:D,'Registration Data'!C11)</f>
        <v>0</v>
      </c>
      <c r="T119" s="28">
        <f t="shared" si="9"/>
        <v>426.42</v>
      </c>
      <c r="U119" s="29">
        <f t="shared" si="10"/>
        <v>1.163175122749591</v>
      </c>
      <c r="V119" s="78">
        <v>1200</v>
      </c>
    </row>
    <row r="120" spans="1:23" x14ac:dyDescent="0.25">
      <c r="A120" s="60" t="s">
        <v>2029</v>
      </c>
      <c r="B120" s="72" t="s">
        <v>409</v>
      </c>
      <c r="C120" s="72" t="s">
        <v>410</v>
      </c>
      <c r="D120" s="72">
        <v>407</v>
      </c>
      <c r="E120" s="73"/>
      <c r="F120" s="68">
        <f t="shared" si="6"/>
        <v>382.58</v>
      </c>
      <c r="G120" s="69">
        <f t="shared" si="7"/>
        <v>382.58</v>
      </c>
      <c r="H120" s="70" t="s">
        <v>618</v>
      </c>
      <c r="I120" s="70" t="s">
        <v>631</v>
      </c>
      <c r="J120" s="70"/>
      <c r="K120" s="70" t="s">
        <v>632</v>
      </c>
      <c r="L120" s="70"/>
      <c r="M120" s="67"/>
      <c r="N120" s="67"/>
      <c r="O120" s="71">
        <f>IFERROR(VLOOKUP(C:C,'Results Data'!A:F,6,FALSE), "Not Found")</f>
        <v>0</v>
      </c>
      <c r="P120" s="27">
        <f>IFERROR(VLOOKUP(C:C,'Results Data'!A:M,13,FALSE), "Not Found")</f>
        <v>0</v>
      </c>
      <c r="Q120" s="27" t="b">
        <f>AND('RIDE DATA'!$A$5&lt;'Registration Data'!$P120,'RIDE DATA'!$B$5&gt;'Registration Data'!$P120)</f>
        <v>0</v>
      </c>
      <c r="R120" s="27">
        <f t="shared" si="8"/>
        <v>0</v>
      </c>
      <c r="S120" s="25">
        <f>COUNTIF('Historical Registration Data'!D:D,'Registration Data'!C196)</f>
        <v>1</v>
      </c>
      <c r="T120" s="28">
        <f t="shared" si="9"/>
        <v>0</v>
      </c>
      <c r="U120" s="29">
        <f t="shared" si="10"/>
        <v>0</v>
      </c>
      <c r="V120" s="40">
        <f>IF(U120&gt;100%,((U120-1)*10000),0)</f>
        <v>0</v>
      </c>
      <c r="W120" s="5"/>
    </row>
    <row r="121" spans="1:23" x14ac:dyDescent="0.25">
      <c r="A121" s="59" t="s">
        <v>29</v>
      </c>
      <c r="B121" s="55" t="s">
        <v>75</v>
      </c>
      <c r="C121" s="55" t="s">
        <v>76</v>
      </c>
      <c r="D121" s="55">
        <v>549</v>
      </c>
      <c r="E121" s="11"/>
      <c r="F121" s="23">
        <f t="shared" si="6"/>
        <v>516.05999999999995</v>
      </c>
      <c r="G121" s="24">
        <f t="shared" si="7"/>
        <v>516.05999999999995</v>
      </c>
      <c r="H121" s="39"/>
      <c r="I121" s="39"/>
      <c r="J121" s="39"/>
      <c r="K121" s="39"/>
      <c r="L121" s="39"/>
      <c r="O121" s="26">
        <f>IFERROR(VLOOKUP(C:C,'Results Data'!A:F,6,FALSE), "Not Found")</f>
        <v>518</v>
      </c>
      <c r="P121" s="27">
        <f>IFERROR(VLOOKUP(C:C,'Results Data'!A:M,13,FALSE), "Not Found")</f>
        <v>77</v>
      </c>
      <c r="Q121" s="27" t="b">
        <f>AND('RIDE DATA'!$A$5&lt;'Registration Data'!$P121,'RIDE DATA'!$B$5&gt;'Registration Data'!$P121)</f>
        <v>1</v>
      </c>
      <c r="R121" s="27">
        <f t="shared" si="8"/>
        <v>15.54</v>
      </c>
      <c r="S121" s="25">
        <f>COUNTIF('Historical Registration Data'!D:D,'Registration Data'!C25)</f>
        <v>0</v>
      </c>
      <c r="T121" s="28">
        <f t="shared" si="9"/>
        <v>533.54</v>
      </c>
      <c r="U121" s="29">
        <f t="shared" si="10"/>
        <v>1.0338720303840638</v>
      </c>
      <c r="V121" s="40">
        <f>IF(U121&gt;100%,((U121-1)*10000),0)</f>
        <v>338.72030384063834</v>
      </c>
    </row>
    <row r="122" spans="1:23" x14ac:dyDescent="0.25">
      <c r="A122" s="62" t="s">
        <v>26</v>
      </c>
      <c r="B122" s="53" t="s">
        <v>407</v>
      </c>
      <c r="C122" s="53" t="s">
        <v>408</v>
      </c>
      <c r="D122" s="53">
        <v>329</v>
      </c>
      <c r="E122" s="5"/>
      <c r="F122" s="23">
        <f t="shared" si="6"/>
        <v>309.26</v>
      </c>
      <c r="G122" s="24">
        <f t="shared" si="7"/>
        <v>309.26</v>
      </c>
      <c r="H122" s="39" t="s">
        <v>618</v>
      </c>
      <c r="I122" s="39" t="s">
        <v>625</v>
      </c>
      <c r="J122" s="39"/>
      <c r="K122" s="39"/>
      <c r="L122" s="39" t="s">
        <v>657</v>
      </c>
      <c r="O122" s="26">
        <f>IFERROR(VLOOKUP(C:C,'Results Data'!A:F,6,FALSE), "Not Found")</f>
        <v>342</v>
      </c>
      <c r="P122" s="27">
        <f>IFERROR(VLOOKUP(C:C,'Results Data'!A:M,13,FALSE), "Not Found")</f>
        <v>74</v>
      </c>
      <c r="Q122" s="27" t="b">
        <f>AND('RIDE DATA'!$A$5&lt;'Registration Data'!$P122,'RIDE DATA'!$B$5&gt;'Registration Data'!$P122)</f>
        <v>1</v>
      </c>
      <c r="R122" s="27">
        <f t="shared" si="8"/>
        <v>10.26</v>
      </c>
      <c r="S122" s="25">
        <f>COUNTIF('Historical Registration Data'!D:D,'Registration Data'!C195)</f>
        <v>1</v>
      </c>
      <c r="T122" s="28">
        <f t="shared" si="9"/>
        <v>352.26</v>
      </c>
      <c r="U122" s="29">
        <f t="shared" si="10"/>
        <v>1.1390415831339327</v>
      </c>
      <c r="V122" s="78">
        <v>1200</v>
      </c>
      <c r="W122" s="5"/>
    </row>
    <row r="123" spans="1:23" x14ac:dyDescent="0.25">
      <c r="A123" s="57" t="s">
        <v>28</v>
      </c>
      <c r="B123" s="55" t="s">
        <v>198</v>
      </c>
      <c r="C123" s="55" t="s">
        <v>199</v>
      </c>
      <c r="D123" s="55">
        <v>322</v>
      </c>
      <c r="E123" s="11"/>
      <c r="F123" s="23">
        <f t="shared" si="6"/>
        <v>302.68</v>
      </c>
      <c r="G123" s="24">
        <f t="shared" si="7"/>
        <v>302.68</v>
      </c>
      <c r="H123" s="39" t="s">
        <v>618</v>
      </c>
      <c r="I123" s="39" t="s">
        <v>631</v>
      </c>
      <c r="J123" s="39"/>
      <c r="K123" s="39" t="s">
        <v>632</v>
      </c>
      <c r="L123" s="39"/>
      <c r="O123" s="26">
        <f>IFERROR(VLOOKUP(C:C,'Results Data'!A:F,6,FALSE), "Not Found")</f>
        <v>262</v>
      </c>
      <c r="P123" s="27">
        <f>IFERROR(VLOOKUP(C:C,'Results Data'!A:M,13,FALSE), "Not Found")</f>
        <v>77</v>
      </c>
      <c r="Q123" s="27" t="b">
        <f>AND('RIDE DATA'!$A$5&lt;'Registration Data'!$P123,'RIDE DATA'!$B$5&gt;'Registration Data'!$P123)</f>
        <v>1</v>
      </c>
      <c r="R123" s="27">
        <f t="shared" si="8"/>
        <v>7.8599999999999994</v>
      </c>
      <c r="S123" s="25">
        <f>COUNTIF('Historical Registration Data'!D:D,'Registration Data'!C87)</f>
        <v>1</v>
      </c>
      <c r="T123" s="28">
        <f t="shared" si="9"/>
        <v>269.86</v>
      </c>
      <c r="U123" s="29">
        <f t="shared" si="10"/>
        <v>0.89156865336328794</v>
      </c>
      <c r="V123" s="40">
        <f>IF(U123&gt;100%,((U123-1)*10000),0)</f>
        <v>0</v>
      </c>
    </row>
    <row r="124" spans="1:23" x14ac:dyDescent="0.25">
      <c r="A124" s="52" t="s">
        <v>25</v>
      </c>
      <c r="B124" s="53" t="s">
        <v>529</v>
      </c>
      <c r="C124" s="53" t="s">
        <v>530</v>
      </c>
      <c r="D124" s="53">
        <v>401</v>
      </c>
      <c r="E124" s="5"/>
      <c r="F124" s="23">
        <f t="shared" si="6"/>
        <v>376.94</v>
      </c>
      <c r="G124" s="24">
        <f t="shared" si="7"/>
        <v>376.94</v>
      </c>
      <c r="H124" s="39"/>
      <c r="I124" s="39"/>
      <c r="J124" s="39"/>
      <c r="K124" s="39"/>
      <c r="L124" s="39"/>
      <c r="O124" s="26">
        <f>IFERROR(VLOOKUP(C:C,'Results Data'!A:F,6,FALSE), "Not Found")</f>
        <v>344</v>
      </c>
      <c r="P124" s="27">
        <f>IFERROR(VLOOKUP(C:C,'Results Data'!A:M,13,FALSE), "Not Found")</f>
        <v>79</v>
      </c>
      <c r="Q124" s="27" t="b">
        <f>AND('RIDE DATA'!$A$5&lt;'Registration Data'!$P124,'RIDE DATA'!$B$5&gt;'Registration Data'!$P124)</f>
        <v>1</v>
      </c>
      <c r="R124" s="27">
        <f t="shared" si="8"/>
        <v>10.32</v>
      </c>
      <c r="S124" s="25">
        <f>COUNTIF('Historical Registration Data'!D:D,'Registration Data'!C259)</f>
        <v>1</v>
      </c>
      <c r="T124" s="28">
        <f t="shared" si="9"/>
        <v>354.32</v>
      </c>
      <c r="U124" s="29">
        <f t="shared" si="10"/>
        <v>0.93999044940839394</v>
      </c>
      <c r="V124" s="40">
        <f>IF(U124&gt;100%,((U124-1)*10000),0)</f>
        <v>0</v>
      </c>
      <c r="W124" s="5"/>
    </row>
    <row r="125" spans="1:23" x14ac:dyDescent="0.25">
      <c r="A125" s="54" t="s">
        <v>25</v>
      </c>
      <c r="B125" s="55" t="s">
        <v>299</v>
      </c>
      <c r="C125" s="55" t="s">
        <v>300</v>
      </c>
      <c r="D125" s="55">
        <v>360</v>
      </c>
      <c r="E125" s="11"/>
      <c r="F125" s="23">
        <f t="shared" si="6"/>
        <v>338.4</v>
      </c>
      <c r="G125" s="24">
        <f t="shared" si="7"/>
        <v>338.4</v>
      </c>
      <c r="H125" s="39" t="s">
        <v>618</v>
      </c>
      <c r="I125" s="39" t="s">
        <v>619</v>
      </c>
      <c r="J125" s="39" t="s">
        <v>640</v>
      </c>
      <c r="K125" s="39"/>
      <c r="L125" s="39"/>
      <c r="O125" s="26">
        <f>IFERROR(VLOOKUP(C:C,'Results Data'!A:F,6,FALSE), "Not Found")</f>
        <v>390</v>
      </c>
      <c r="P125" s="27">
        <f>IFERROR(VLOOKUP(C:C,'Results Data'!A:M,13,FALSE), "Not Found")</f>
        <v>79</v>
      </c>
      <c r="Q125" s="27" t="b">
        <f>AND('RIDE DATA'!$A$5&lt;'Registration Data'!$P125,'RIDE DATA'!$B$5&gt;'Registration Data'!$P125)</f>
        <v>1</v>
      </c>
      <c r="R125" s="27">
        <f t="shared" si="8"/>
        <v>11.7</v>
      </c>
      <c r="S125" s="25">
        <f>COUNTIF('Historical Registration Data'!D:D,'Registration Data'!C138)</f>
        <v>0</v>
      </c>
      <c r="T125" s="28">
        <f t="shared" si="9"/>
        <v>401.7</v>
      </c>
      <c r="U125" s="29">
        <f t="shared" si="10"/>
        <v>1.1870567375886525</v>
      </c>
      <c r="V125" s="78">
        <v>1200</v>
      </c>
    </row>
    <row r="126" spans="1:23" x14ac:dyDescent="0.25">
      <c r="A126" s="60" t="s">
        <v>2029</v>
      </c>
      <c r="B126" s="66" t="s">
        <v>309</v>
      </c>
      <c r="C126" s="66" t="s">
        <v>310</v>
      </c>
      <c r="D126" s="66">
        <v>247</v>
      </c>
      <c r="E126" s="67"/>
      <c r="F126" s="68">
        <f t="shared" si="6"/>
        <v>232.17999999999998</v>
      </c>
      <c r="G126" s="69">
        <f t="shared" si="7"/>
        <v>232.17999999999998</v>
      </c>
      <c r="H126" s="70"/>
      <c r="I126" s="70"/>
      <c r="J126" s="70"/>
      <c r="K126" s="70"/>
      <c r="L126" s="70"/>
      <c r="M126" s="67"/>
      <c r="N126" s="67"/>
      <c r="O126" s="71">
        <f>IFERROR(VLOOKUP(C:C,'Results Data'!A:F,6,FALSE), "Not Found")</f>
        <v>0</v>
      </c>
      <c r="P126" s="27">
        <f>IFERROR(VLOOKUP(C:C,'Results Data'!A:M,13,FALSE), "Not Found")</f>
        <v>0</v>
      </c>
      <c r="Q126" s="27" t="b">
        <f>AND('RIDE DATA'!$A$5&lt;'Registration Data'!$P126,'RIDE DATA'!$B$5&gt;'Registration Data'!$P126)</f>
        <v>0</v>
      </c>
      <c r="R126" s="27">
        <f t="shared" si="8"/>
        <v>0</v>
      </c>
      <c r="S126" s="25">
        <f>COUNTIF('Historical Registration Data'!D:D,'Registration Data'!C144)</f>
        <v>0</v>
      </c>
      <c r="T126" s="28">
        <f t="shared" si="9"/>
        <v>0</v>
      </c>
      <c r="U126" s="29">
        <f t="shared" si="10"/>
        <v>0</v>
      </c>
      <c r="V126" s="40">
        <f>IF(U126&gt;100%,((U126-1)*10000),0)</f>
        <v>0</v>
      </c>
    </row>
    <row r="127" spans="1:23" x14ac:dyDescent="0.25">
      <c r="A127" s="57" t="s">
        <v>28</v>
      </c>
      <c r="B127" s="55" t="s">
        <v>173</v>
      </c>
      <c r="C127" s="55" t="s">
        <v>174</v>
      </c>
      <c r="D127" s="55">
        <v>354</v>
      </c>
      <c r="E127" s="11"/>
      <c r="F127" s="23">
        <f t="shared" si="6"/>
        <v>332.76</v>
      </c>
      <c r="G127" s="24">
        <f t="shared" si="7"/>
        <v>332.76</v>
      </c>
      <c r="H127" s="39"/>
      <c r="I127" s="39"/>
      <c r="J127" s="39"/>
      <c r="K127" s="39"/>
      <c r="L127" s="39"/>
      <c r="O127" s="26">
        <f>IFERROR(VLOOKUP(C:C,'Results Data'!A:F,6,FALSE), "Not Found")</f>
        <v>337</v>
      </c>
      <c r="P127" s="27">
        <f>IFERROR(VLOOKUP(C:C,'Results Data'!A:M,13,FALSE), "Not Found")</f>
        <v>75</v>
      </c>
      <c r="Q127" s="27" t="b">
        <f>AND('RIDE DATA'!$A$5&lt;'Registration Data'!$P127,'RIDE DATA'!$B$5&gt;'Registration Data'!$P127)</f>
        <v>1</v>
      </c>
      <c r="R127" s="27">
        <f t="shared" si="8"/>
        <v>10.11</v>
      </c>
      <c r="S127" s="25">
        <f>COUNTIF('Historical Registration Data'!D:D,'Registration Data'!C74)</f>
        <v>1</v>
      </c>
      <c r="T127" s="28">
        <f t="shared" si="9"/>
        <v>347.11</v>
      </c>
      <c r="U127" s="29">
        <f t="shared" si="10"/>
        <v>1.0431241735785552</v>
      </c>
      <c r="V127" s="40">
        <f>IF(U127&gt;100%,((U127-1)*10000),0)</f>
        <v>431.24173578555246</v>
      </c>
    </row>
    <row r="128" spans="1:23" x14ac:dyDescent="0.25">
      <c r="A128" s="61" t="s">
        <v>26</v>
      </c>
      <c r="B128" s="55" t="s">
        <v>77</v>
      </c>
      <c r="C128" s="55" t="s">
        <v>78</v>
      </c>
      <c r="D128" s="55">
        <v>593</v>
      </c>
      <c r="E128" s="11"/>
      <c r="F128" s="23">
        <f t="shared" si="6"/>
        <v>557.41999999999996</v>
      </c>
      <c r="G128" s="24">
        <f t="shared" si="7"/>
        <v>557.41999999999996</v>
      </c>
      <c r="H128" s="39" t="s">
        <v>618</v>
      </c>
      <c r="I128" s="39" t="s">
        <v>631</v>
      </c>
      <c r="J128" s="39"/>
      <c r="K128" s="39" t="s">
        <v>635</v>
      </c>
      <c r="L128" s="39"/>
      <c r="O128" s="26">
        <f>IFERROR(VLOOKUP(C:C,'Results Data'!A:F,6,FALSE), "Not Found")</f>
        <v>625</v>
      </c>
      <c r="P128" s="27">
        <f>IFERROR(VLOOKUP(C:C,'Results Data'!A:M,13,FALSE), "Not Found")</f>
        <v>77</v>
      </c>
      <c r="Q128" s="27" t="b">
        <f>AND('RIDE DATA'!$A$5&lt;'Registration Data'!$P128,'RIDE DATA'!$B$5&gt;'Registration Data'!$P128)</f>
        <v>1</v>
      </c>
      <c r="R128" s="27">
        <f t="shared" si="8"/>
        <v>18.75</v>
      </c>
      <c r="S128" s="25">
        <f>COUNTIF('Historical Registration Data'!D:D,'Registration Data'!C26)</f>
        <v>0</v>
      </c>
      <c r="T128" s="28">
        <f t="shared" si="9"/>
        <v>643.75</v>
      </c>
      <c r="U128" s="29">
        <f t="shared" si="10"/>
        <v>1.1548742420437015</v>
      </c>
      <c r="V128" s="78">
        <v>1200</v>
      </c>
    </row>
    <row r="129" spans="1:23" x14ac:dyDescent="0.25">
      <c r="A129" s="60" t="s">
        <v>2029</v>
      </c>
      <c r="B129" s="72" t="s">
        <v>383</v>
      </c>
      <c r="C129" s="72" t="s">
        <v>384</v>
      </c>
      <c r="D129" s="72">
        <v>623</v>
      </c>
      <c r="E129" s="73"/>
      <c r="F129" s="68">
        <f t="shared" si="6"/>
        <v>585.62</v>
      </c>
      <c r="G129" s="69">
        <f t="shared" si="7"/>
        <v>0</v>
      </c>
      <c r="H129" s="70" t="s">
        <v>622</v>
      </c>
      <c r="I129" s="70" t="s">
        <v>631</v>
      </c>
      <c r="J129" s="70"/>
      <c r="K129" s="70" t="s">
        <v>649</v>
      </c>
      <c r="L129" s="70"/>
      <c r="M129" s="67"/>
      <c r="N129" s="67"/>
      <c r="O129" s="71" t="str">
        <f>IFERROR(VLOOKUP(C:C,'Results Data'!A:F,6,FALSE), "Not Found")</f>
        <v>Not Found</v>
      </c>
      <c r="P129" s="27" t="str">
        <f>IFERROR(VLOOKUP(C:C,'Results Data'!A:M,13,FALSE), "Not Found")</f>
        <v>Not Found</v>
      </c>
      <c r="Q129" s="27" t="b">
        <f>AND('RIDE DATA'!$A$5&lt;'Registration Data'!$P129,'RIDE DATA'!$B$5&gt;'Registration Data'!$P129)</f>
        <v>0</v>
      </c>
      <c r="R129" s="27">
        <f t="shared" si="8"/>
        <v>0</v>
      </c>
      <c r="S129" s="25">
        <f>COUNTIF('Historical Registration Data'!D:D,'Registration Data'!C182)</f>
        <v>1</v>
      </c>
      <c r="T129" s="28" t="e">
        <f t="shared" si="9"/>
        <v>#VALUE!</v>
      </c>
      <c r="U129" s="29" t="e">
        <f t="shared" si="10"/>
        <v>#VALUE!</v>
      </c>
      <c r="V129" s="40"/>
      <c r="W129" s="5"/>
    </row>
    <row r="130" spans="1:23" x14ac:dyDescent="0.25">
      <c r="A130" s="60" t="s">
        <v>29</v>
      </c>
      <c r="B130" s="53" t="s">
        <v>495</v>
      </c>
      <c r="C130" s="53" t="s">
        <v>496</v>
      </c>
      <c r="D130" s="53">
        <v>455</v>
      </c>
      <c r="E130" s="5"/>
      <c r="F130" s="23">
        <f t="shared" ref="F130:F193" si="12">D130*0.94</f>
        <v>427.7</v>
      </c>
      <c r="G130" s="24">
        <f t="shared" ref="G130:G193" si="13">IF(O130="Not Found",0,F130)</f>
        <v>427.7</v>
      </c>
      <c r="H130" s="39" t="s">
        <v>618</v>
      </c>
      <c r="I130" s="39" t="s">
        <v>619</v>
      </c>
      <c r="J130" s="39" t="s">
        <v>621</v>
      </c>
      <c r="K130" s="39"/>
      <c r="L130" s="39"/>
      <c r="O130" s="26">
        <f>IFERROR(VLOOKUP(C:C,'Results Data'!A:F,6,FALSE), "Not Found")</f>
        <v>452</v>
      </c>
      <c r="P130" s="27">
        <f>IFERROR(VLOOKUP(C:C,'Results Data'!A:M,13,FALSE), "Not Found")</f>
        <v>78</v>
      </c>
      <c r="Q130" s="27" t="b">
        <f>AND('RIDE DATA'!$A$5&lt;'Registration Data'!$P130,'RIDE DATA'!$B$5&gt;'Registration Data'!$P130)</f>
        <v>1</v>
      </c>
      <c r="R130" s="27">
        <f t="shared" ref="R130:R193" si="14">IF(Q130=TRUE,O130*0.03,0)</f>
        <v>13.559999999999999</v>
      </c>
      <c r="S130" s="25">
        <f>COUNTIF('Historical Registration Data'!D:D,'Registration Data'!C241)</f>
        <v>1</v>
      </c>
      <c r="T130" s="28">
        <f t="shared" ref="T130:T193" si="15">R130+O130</f>
        <v>465.56</v>
      </c>
      <c r="U130" s="29">
        <f t="shared" ref="U130:U193" si="16">T130/F130</f>
        <v>1.0885199906476501</v>
      </c>
      <c r="V130" s="40">
        <f>IF(U130&gt;100%,((U130-1)*10000),0)</f>
        <v>885.1999064765015</v>
      </c>
      <c r="W130" s="5"/>
    </row>
    <row r="131" spans="1:23" x14ac:dyDescent="0.25">
      <c r="A131" s="59" t="s">
        <v>29</v>
      </c>
      <c r="B131" s="55" t="s">
        <v>38</v>
      </c>
      <c r="C131" s="55" t="s">
        <v>39</v>
      </c>
      <c r="D131" s="55">
        <v>300</v>
      </c>
      <c r="E131" s="11"/>
      <c r="F131" s="23">
        <f t="shared" si="12"/>
        <v>282</v>
      </c>
      <c r="G131" s="24">
        <f t="shared" si="13"/>
        <v>282</v>
      </c>
      <c r="H131" s="39" t="s">
        <v>622</v>
      </c>
      <c r="I131" s="39" t="s">
        <v>623</v>
      </c>
      <c r="J131" s="39"/>
      <c r="K131" s="39"/>
      <c r="L131" s="39" t="s">
        <v>624</v>
      </c>
      <c r="O131" s="26">
        <f>IFERROR(VLOOKUP(C:C,'Results Data'!A:F,6,FALSE), "Not Found")</f>
        <v>317</v>
      </c>
      <c r="P131" s="27">
        <f>IFERROR(VLOOKUP(C:C,'Results Data'!A:M,13,FALSE), "Not Found")</f>
        <v>75</v>
      </c>
      <c r="Q131" s="27" t="b">
        <f>AND('RIDE DATA'!$A$5&lt;'Registration Data'!$P131,'RIDE DATA'!$B$5&gt;'Registration Data'!$P131)</f>
        <v>1</v>
      </c>
      <c r="R131" s="27">
        <f t="shared" si="14"/>
        <v>9.51</v>
      </c>
      <c r="S131" s="25">
        <f>COUNTIF('Historical Registration Data'!D:D,'Registration Data'!C5)</f>
        <v>1</v>
      </c>
      <c r="T131" s="28">
        <f t="shared" si="15"/>
        <v>326.51</v>
      </c>
      <c r="U131" s="29">
        <f t="shared" si="16"/>
        <v>1.1578368794326241</v>
      </c>
      <c r="V131" s="78">
        <v>1200</v>
      </c>
    </row>
    <row r="132" spans="1:23" x14ac:dyDescent="0.25">
      <c r="A132" s="60" t="s">
        <v>29</v>
      </c>
      <c r="B132" s="53" t="s">
        <v>577</v>
      </c>
      <c r="C132" s="53" t="s">
        <v>578</v>
      </c>
      <c r="D132" s="53">
        <v>380</v>
      </c>
      <c r="E132" s="5"/>
      <c r="F132" s="23">
        <f t="shared" si="12"/>
        <v>357.2</v>
      </c>
      <c r="G132" s="24">
        <f t="shared" si="13"/>
        <v>357.2</v>
      </c>
      <c r="H132" s="39"/>
      <c r="I132" s="39"/>
      <c r="J132" s="39"/>
      <c r="K132" s="39"/>
      <c r="L132" s="39"/>
      <c r="O132" s="26">
        <f>IFERROR(VLOOKUP(C:C,'Results Data'!A:F,6,FALSE), "Not Found")</f>
        <v>387</v>
      </c>
      <c r="P132" s="27">
        <f>IFERROR(VLOOKUP(C:C,'Results Data'!A:M,13,FALSE), "Not Found")</f>
        <v>76</v>
      </c>
      <c r="Q132" s="27" t="b">
        <f>AND('RIDE DATA'!$A$5&lt;'Registration Data'!$P132,'RIDE DATA'!$B$5&gt;'Registration Data'!$P132)</f>
        <v>1</v>
      </c>
      <c r="R132" s="27">
        <f t="shared" si="14"/>
        <v>11.61</v>
      </c>
      <c r="S132" s="25">
        <f>COUNTIF('Historical Registration Data'!D:D,'Registration Data'!C283)</f>
        <v>0</v>
      </c>
      <c r="T132" s="28">
        <f t="shared" si="15"/>
        <v>398.61</v>
      </c>
      <c r="U132" s="29">
        <f t="shared" si="16"/>
        <v>1.115929451287794</v>
      </c>
      <c r="V132" s="40">
        <f>IF(U132&gt;100%,((U132-1)*10000),0)</f>
        <v>1159.2945128779397</v>
      </c>
      <c r="W132" s="5"/>
    </row>
    <row r="133" spans="1:23" x14ac:dyDescent="0.25">
      <c r="A133" s="58" t="s">
        <v>28</v>
      </c>
      <c r="B133" s="53" t="s">
        <v>477</v>
      </c>
      <c r="C133" s="53" t="s">
        <v>478</v>
      </c>
      <c r="D133" s="53">
        <v>219</v>
      </c>
      <c r="E133" s="5"/>
      <c r="F133" s="23">
        <f t="shared" si="12"/>
        <v>205.85999999999999</v>
      </c>
      <c r="G133" s="24">
        <f t="shared" si="13"/>
        <v>205.85999999999999</v>
      </c>
      <c r="H133" s="39"/>
      <c r="I133" s="39"/>
      <c r="J133" s="39"/>
      <c r="K133" s="39"/>
      <c r="L133" s="39"/>
      <c r="O133" s="26">
        <f>IFERROR(VLOOKUP(C:C,'Results Data'!A:F,6,FALSE), "Not Found")</f>
        <v>258</v>
      </c>
      <c r="P133" s="27">
        <f>IFERROR(VLOOKUP(C:C,'Results Data'!A:M,13,FALSE), "Not Found")</f>
        <v>76</v>
      </c>
      <c r="Q133" s="27" t="b">
        <f>AND('RIDE DATA'!$A$5&lt;'Registration Data'!$P133,'RIDE DATA'!$B$5&gt;'Registration Data'!$P133)</f>
        <v>1</v>
      </c>
      <c r="R133" s="27">
        <f t="shared" si="14"/>
        <v>7.7399999999999993</v>
      </c>
      <c r="S133" s="25">
        <f>COUNTIF('Historical Registration Data'!D:D,'Registration Data'!C232)</f>
        <v>1</v>
      </c>
      <c r="T133" s="28">
        <f t="shared" si="15"/>
        <v>265.74</v>
      </c>
      <c r="U133" s="29">
        <f t="shared" si="16"/>
        <v>1.2908772952491987</v>
      </c>
      <c r="V133" s="78">
        <v>1200</v>
      </c>
      <c r="W133" s="5"/>
    </row>
    <row r="134" spans="1:23" x14ac:dyDescent="0.25">
      <c r="A134" s="61" t="s">
        <v>26</v>
      </c>
      <c r="B134" s="55" t="s">
        <v>63</v>
      </c>
      <c r="C134" s="55" t="s">
        <v>64</v>
      </c>
      <c r="D134" s="55">
        <v>351</v>
      </c>
      <c r="E134" s="11"/>
      <c r="F134" s="23">
        <f t="shared" si="12"/>
        <v>329.94</v>
      </c>
      <c r="G134" s="24">
        <f t="shared" si="13"/>
        <v>329.94</v>
      </c>
      <c r="H134" s="39" t="s">
        <v>618</v>
      </c>
      <c r="I134" s="39" t="s">
        <v>619</v>
      </c>
      <c r="J134" s="39" t="s">
        <v>633</v>
      </c>
      <c r="K134" s="39"/>
      <c r="L134" s="39"/>
      <c r="O134" s="26">
        <f>IFERROR(VLOOKUP(C:C,'Results Data'!A:F,6,FALSE), "Not Found")</f>
        <v>353</v>
      </c>
      <c r="P134" s="27">
        <f>IFERROR(VLOOKUP(C:C,'Results Data'!A:M,13,FALSE), "Not Found")</f>
        <v>84</v>
      </c>
      <c r="Q134" s="27" t="b">
        <f>AND('RIDE DATA'!$A$5&lt;'Registration Data'!$P134,'RIDE DATA'!$B$5&gt;'Registration Data'!$P134)</f>
        <v>0</v>
      </c>
      <c r="R134" s="27">
        <f t="shared" si="14"/>
        <v>0</v>
      </c>
      <c r="S134" s="25">
        <f>COUNTIF('Historical Registration Data'!D:D,'Registration Data'!C19)</f>
        <v>0</v>
      </c>
      <c r="T134" s="28">
        <f t="shared" si="15"/>
        <v>353</v>
      </c>
      <c r="U134" s="29">
        <f t="shared" si="16"/>
        <v>1.0698914954234102</v>
      </c>
      <c r="V134" s="40">
        <f>IF(U134&gt;100%,((U134-1)*10000),0)</f>
        <v>698.9149542341022</v>
      </c>
    </row>
    <row r="135" spans="1:23" x14ac:dyDescent="0.25">
      <c r="A135" s="61" t="s">
        <v>26</v>
      </c>
      <c r="B135" s="55" t="s">
        <v>268</v>
      </c>
      <c r="C135" s="55" t="s">
        <v>269</v>
      </c>
      <c r="D135" s="55">
        <v>755</v>
      </c>
      <c r="E135" s="11"/>
      <c r="F135" s="23">
        <f t="shared" si="12"/>
        <v>709.69999999999993</v>
      </c>
      <c r="G135" s="24">
        <f t="shared" si="13"/>
        <v>709.69999999999993</v>
      </c>
      <c r="H135" s="39" t="s">
        <v>618</v>
      </c>
      <c r="I135" s="39"/>
      <c r="J135" s="39"/>
      <c r="K135" s="39"/>
      <c r="L135" s="39"/>
      <c r="O135" s="26">
        <f>IFERROR(VLOOKUP(C:C,'Results Data'!A:F,6,FALSE), "Not Found")</f>
        <v>636</v>
      </c>
      <c r="P135" s="27">
        <f>IFERROR(VLOOKUP(C:C,'Results Data'!A:M,13,FALSE), "Not Found")</f>
        <v>92</v>
      </c>
      <c r="Q135" s="27" t="b">
        <f>AND('RIDE DATA'!$A$5&lt;'Registration Data'!$P135,'RIDE DATA'!$B$5&gt;'Registration Data'!$P135)</f>
        <v>0</v>
      </c>
      <c r="R135" s="27">
        <f t="shared" si="14"/>
        <v>0</v>
      </c>
      <c r="S135" s="25">
        <f>COUNTIF('Historical Registration Data'!D:D,'Registration Data'!C122)</f>
        <v>1</v>
      </c>
      <c r="T135" s="28">
        <f t="shared" si="15"/>
        <v>636</v>
      </c>
      <c r="U135" s="29">
        <f t="shared" si="16"/>
        <v>0.89615330421304784</v>
      </c>
      <c r="V135" s="40">
        <f>IF(U135&gt;100%,((U135-1)*10000),0)</f>
        <v>0</v>
      </c>
    </row>
    <row r="136" spans="1:23" x14ac:dyDescent="0.25">
      <c r="A136" s="62" t="s">
        <v>26</v>
      </c>
      <c r="B136" s="53" t="s">
        <v>513</v>
      </c>
      <c r="C136" s="53" t="s">
        <v>514</v>
      </c>
      <c r="D136" s="53">
        <v>178</v>
      </c>
      <c r="E136" s="5"/>
      <c r="F136" s="23">
        <f t="shared" si="12"/>
        <v>167.32</v>
      </c>
      <c r="G136" s="24">
        <f t="shared" si="13"/>
        <v>167.32</v>
      </c>
      <c r="H136" s="39" t="s">
        <v>618</v>
      </c>
      <c r="I136" s="39"/>
      <c r="J136" s="39"/>
      <c r="K136" s="39"/>
      <c r="L136" s="39"/>
      <c r="O136" s="26">
        <f>IFERROR(VLOOKUP(C:C,'Results Data'!A:F,6,FALSE), "Not Found")</f>
        <v>189</v>
      </c>
      <c r="P136" s="27">
        <f>IFERROR(VLOOKUP(C:C,'Results Data'!A:M,13,FALSE), "Not Found")</f>
        <v>82</v>
      </c>
      <c r="Q136" s="27" t="b">
        <f>AND('RIDE DATA'!$A$5&lt;'Registration Data'!$P136,'RIDE DATA'!$B$5&gt;'Registration Data'!$P136)</f>
        <v>0</v>
      </c>
      <c r="R136" s="27">
        <f t="shared" si="14"/>
        <v>0</v>
      </c>
      <c r="S136" s="25">
        <f>COUNTIF('Historical Registration Data'!D:D,'Registration Data'!C250)</f>
        <v>1</v>
      </c>
      <c r="T136" s="28">
        <f t="shared" si="15"/>
        <v>189</v>
      </c>
      <c r="U136" s="29">
        <f t="shared" si="16"/>
        <v>1.1295720774563711</v>
      </c>
      <c r="V136" s="78">
        <v>1200</v>
      </c>
      <c r="W136" s="5"/>
    </row>
    <row r="137" spans="1:23" x14ac:dyDescent="0.25">
      <c r="A137" s="52" t="s">
        <v>25</v>
      </c>
      <c r="B137" s="53" t="s">
        <v>333</v>
      </c>
      <c r="C137" s="53" t="s">
        <v>334</v>
      </c>
      <c r="D137" s="53">
        <v>281</v>
      </c>
      <c r="E137" s="5"/>
      <c r="F137" s="23">
        <f t="shared" si="12"/>
        <v>264.14</v>
      </c>
      <c r="G137" s="24">
        <f t="shared" si="13"/>
        <v>264.14</v>
      </c>
      <c r="H137" s="39" t="s">
        <v>618</v>
      </c>
      <c r="I137" s="39" t="s">
        <v>623</v>
      </c>
      <c r="J137" s="39"/>
      <c r="K137" s="39"/>
      <c r="L137" s="39" t="s">
        <v>638</v>
      </c>
      <c r="O137" s="26">
        <f>IFERROR(VLOOKUP(C:C,'Results Data'!A:F,6,FALSE), "Not Found")</f>
        <v>282</v>
      </c>
      <c r="P137" s="27">
        <f>IFERROR(VLOOKUP(C:C,'Results Data'!A:M,13,FALSE), "Not Found")</f>
        <v>76</v>
      </c>
      <c r="Q137" s="27" t="b">
        <f>AND('RIDE DATA'!$A$5&lt;'Registration Data'!$P137,'RIDE DATA'!$B$5&gt;'Registration Data'!$P137)</f>
        <v>1</v>
      </c>
      <c r="R137" s="27">
        <f t="shared" si="14"/>
        <v>8.4599999999999991</v>
      </c>
      <c r="S137" s="25">
        <f>COUNTIF('Historical Registration Data'!D:D,'Registration Data'!C156)</f>
        <v>0</v>
      </c>
      <c r="T137" s="28">
        <f t="shared" si="15"/>
        <v>290.45999999999998</v>
      </c>
      <c r="U137" s="29">
        <f t="shared" si="16"/>
        <v>1.0996441281138789</v>
      </c>
      <c r="V137" s="40">
        <f>IF(U137&gt;100%,((U137-1)*10000),0)</f>
        <v>996.44128113878901</v>
      </c>
      <c r="W137" s="5"/>
    </row>
    <row r="138" spans="1:23" x14ac:dyDescent="0.25">
      <c r="A138" s="60" t="s">
        <v>2029</v>
      </c>
      <c r="B138" s="66" t="s">
        <v>307</v>
      </c>
      <c r="C138" s="66" t="s">
        <v>308</v>
      </c>
      <c r="D138" s="66">
        <v>181</v>
      </c>
      <c r="E138" s="67"/>
      <c r="F138" s="68">
        <f t="shared" si="12"/>
        <v>170.14</v>
      </c>
      <c r="G138" s="69">
        <f t="shared" si="13"/>
        <v>170.14</v>
      </c>
      <c r="H138" s="70" t="s">
        <v>629</v>
      </c>
      <c r="I138" s="70" t="s">
        <v>623</v>
      </c>
      <c r="J138" s="70"/>
      <c r="K138" s="70"/>
      <c r="L138" s="70" t="s">
        <v>626</v>
      </c>
      <c r="M138" s="67"/>
      <c r="N138" s="67"/>
      <c r="O138" s="71">
        <f>IFERROR(VLOOKUP(C:C,'Results Data'!A:F,6,FALSE), "Not Found")</f>
        <v>0</v>
      </c>
      <c r="P138" s="27">
        <f>IFERROR(VLOOKUP(C:C,'Results Data'!A:M,13,FALSE), "Not Found")</f>
        <v>0</v>
      </c>
      <c r="Q138" s="27" t="b">
        <f>AND('RIDE DATA'!$A$5&lt;'Registration Data'!$P138,'RIDE DATA'!$B$5&gt;'Registration Data'!$P138)</f>
        <v>0</v>
      </c>
      <c r="R138" s="27">
        <f t="shared" si="14"/>
        <v>0</v>
      </c>
      <c r="S138" s="25">
        <f>COUNTIF('Historical Registration Data'!D:D,'Registration Data'!C143)</f>
        <v>1</v>
      </c>
      <c r="T138" s="28">
        <f t="shared" si="15"/>
        <v>0</v>
      </c>
      <c r="U138" s="29">
        <f t="shared" si="16"/>
        <v>0</v>
      </c>
      <c r="V138" s="40">
        <f>IF(U138&gt;100%,((U138-1)*10000),0)</f>
        <v>0</v>
      </c>
    </row>
    <row r="139" spans="1:23" x14ac:dyDescent="0.25">
      <c r="A139" s="54" t="s">
        <v>25</v>
      </c>
      <c r="B139" s="55" t="s">
        <v>55</v>
      </c>
      <c r="C139" s="55" t="s">
        <v>56</v>
      </c>
      <c r="D139" s="55">
        <v>530</v>
      </c>
      <c r="E139" s="11"/>
      <c r="F139" s="23">
        <f t="shared" si="12"/>
        <v>498.2</v>
      </c>
      <c r="G139" s="24">
        <f t="shared" si="13"/>
        <v>498.2</v>
      </c>
      <c r="H139" s="39" t="s">
        <v>622</v>
      </c>
      <c r="I139" s="39" t="s">
        <v>625</v>
      </c>
      <c r="J139" s="39"/>
      <c r="K139" s="39"/>
      <c r="L139" s="39" t="s">
        <v>624</v>
      </c>
      <c r="O139" s="26">
        <f>IFERROR(VLOOKUP(C:C,'Results Data'!A:F,6,FALSE), "Not Found")</f>
        <v>556</v>
      </c>
      <c r="P139" s="27">
        <f>IFERROR(VLOOKUP(C:C,'Results Data'!A:M,13,FALSE), "Not Found")</f>
        <v>79</v>
      </c>
      <c r="Q139" s="27" t="b">
        <f>AND('RIDE DATA'!$A$5&lt;'Registration Data'!$P139,'RIDE DATA'!$B$5&gt;'Registration Data'!$P139)</f>
        <v>1</v>
      </c>
      <c r="R139" s="27">
        <f t="shared" si="14"/>
        <v>16.68</v>
      </c>
      <c r="S139" s="25">
        <f>COUNTIF('Historical Registration Data'!D:D,'Registration Data'!C14)</f>
        <v>1</v>
      </c>
      <c r="T139" s="28">
        <f t="shared" si="15"/>
        <v>572.67999999999995</v>
      </c>
      <c r="U139" s="29">
        <f t="shared" si="16"/>
        <v>1.1494981934965876</v>
      </c>
      <c r="V139" s="78">
        <v>1200</v>
      </c>
    </row>
    <row r="140" spans="1:23" x14ac:dyDescent="0.25">
      <c r="A140" s="60" t="s">
        <v>2029</v>
      </c>
      <c r="B140" s="72" t="s">
        <v>363</v>
      </c>
      <c r="C140" s="72" t="s">
        <v>364</v>
      </c>
      <c r="D140" s="72">
        <v>242</v>
      </c>
      <c r="E140" s="73"/>
      <c r="F140" s="68">
        <f t="shared" si="12"/>
        <v>227.48</v>
      </c>
      <c r="G140" s="69">
        <f t="shared" si="13"/>
        <v>227.48</v>
      </c>
      <c r="H140" s="70" t="s">
        <v>618</v>
      </c>
      <c r="I140" s="70" t="s">
        <v>623</v>
      </c>
      <c r="J140" s="70"/>
      <c r="K140" s="70"/>
      <c r="L140" s="70" t="s">
        <v>642</v>
      </c>
      <c r="M140" s="67"/>
      <c r="N140" s="67"/>
      <c r="O140" s="71">
        <f>IFERROR(VLOOKUP(C:C,'Results Data'!A:F,6,FALSE), "Not Found")</f>
        <v>0</v>
      </c>
      <c r="P140" s="27">
        <f>IFERROR(VLOOKUP(C:C,'Results Data'!A:M,13,FALSE), "Not Found")</f>
        <v>0</v>
      </c>
      <c r="Q140" s="27" t="b">
        <f>AND('RIDE DATA'!$A$5&lt;'Registration Data'!$P140,'RIDE DATA'!$B$5&gt;'Registration Data'!$P140)</f>
        <v>0</v>
      </c>
      <c r="R140" s="27">
        <f t="shared" si="14"/>
        <v>0</v>
      </c>
      <c r="S140" s="25">
        <f>COUNTIF('Historical Registration Data'!D:D,'Registration Data'!C172)</f>
        <v>1</v>
      </c>
      <c r="T140" s="28">
        <f t="shared" si="15"/>
        <v>0</v>
      </c>
      <c r="U140" s="29">
        <f t="shared" si="16"/>
        <v>0</v>
      </c>
      <c r="V140" s="40">
        <f>IF(U140&gt;100%,((U140-1)*10000),0)</f>
        <v>0</v>
      </c>
      <c r="W140" s="5"/>
    </row>
    <row r="141" spans="1:23" x14ac:dyDescent="0.25">
      <c r="A141" s="62" t="s">
        <v>26</v>
      </c>
      <c r="B141" s="53" t="s">
        <v>419</v>
      </c>
      <c r="C141" s="53" t="s">
        <v>420</v>
      </c>
      <c r="D141" s="53">
        <v>375</v>
      </c>
      <c r="E141" s="5"/>
      <c r="F141" s="23">
        <f t="shared" si="12"/>
        <v>352.5</v>
      </c>
      <c r="G141" s="24">
        <f t="shared" si="13"/>
        <v>352.5</v>
      </c>
      <c r="H141" s="39" t="s">
        <v>629</v>
      </c>
      <c r="I141" s="39" t="s">
        <v>631</v>
      </c>
      <c r="J141" s="39"/>
      <c r="K141" s="39" t="s">
        <v>644</v>
      </c>
      <c r="L141" s="39"/>
      <c r="O141" s="26">
        <f>IFERROR(VLOOKUP(C:C,'Results Data'!A:F,6,FALSE), "Not Found")</f>
        <v>379</v>
      </c>
      <c r="P141" s="27">
        <f>IFERROR(VLOOKUP(C:C,'Results Data'!A:M,13,FALSE), "Not Found")</f>
        <v>84</v>
      </c>
      <c r="Q141" s="27" t="b">
        <f>AND('RIDE DATA'!$A$5&lt;'Registration Data'!$P141,'RIDE DATA'!$B$5&gt;'Registration Data'!$P141)</f>
        <v>0</v>
      </c>
      <c r="R141" s="27">
        <f t="shared" si="14"/>
        <v>0</v>
      </c>
      <c r="S141" s="25">
        <f>COUNTIF('Historical Registration Data'!D:D,'Registration Data'!C201)</f>
        <v>1</v>
      </c>
      <c r="T141" s="28">
        <f t="shared" si="15"/>
        <v>379</v>
      </c>
      <c r="U141" s="29">
        <f t="shared" si="16"/>
        <v>1.075177304964539</v>
      </c>
      <c r="V141" s="40">
        <f>IF(U141&gt;100%,((U141-1)*10000),0)</f>
        <v>751.77304964539007</v>
      </c>
      <c r="W141" s="5"/>
    </row>
    <row r="142" spans="1:23" x14ac:dyDescent="0.25">
      <c r="A142" s="57" t="s">
        <v>28</v>
      </c>
      <c r="B142" s="55" t="s">
        <v>123</v>
      </c>
      <c r="C142" s="55" t="s">
        <v>124</v>
      </c>
      <c r="D142" s="55">
        <v>247</v>
      </c>
      <c r="E142" s="11"/>
      <c r="F142" s="23">
        <f t="shared" si="12"/>
        <v>232.17999999999998</v>
      </c>
      <c r="G142" s="24">
        <f t="shared" si="13"/>
        <v>232.17999999999998</v>
      </c>
      <c r="H142" s="39" t="s">
        <v>618</v>
      </c>
      <c r="I142" s="39" t="s">
        <v>625</v>
      </c>
      <c r="J142" s="39"/>
      <c r="K142" s="39"/>
      <c r="L142" s="39" t="s">
        <v>638</v>
      </c>
      <c r="O142" s="26">
        <f>IFERROR(VLOOKUP(C:C,'Results Data'!A:F,6,FALSE), "Not Found")</f>
        <v>271</v>
      </c>
      <c r="P142" s="27">
        <f>IFERROR(VLOOKUP(C:C,'Results Data'!A:M,13,FALSE), "Not Found")</f>
        <v>77</v>
      </c>
      <c r="Q142" s="27" t="b">
        <f>AND('RIDE DATA'!$A$5&lt;'Registration Data'!$P142,'RIDE DATA'!$B$5&gt;'Registration Data'!$P142)</f>
        <v>1</v>
      </c>
      <c r="R142" s="27">
        <f t="shared" si="14"/>
        <v>8.129999999999999</v>
      </c>
      <c r="S142" s="25">
        <f>COUNTIF('Historical Registration Data'!D:D,'Registration Data'!C49)</f>
        <v>1</v>
      </c>
      <c r="T142" s="28">
        <f t="shared" si="15"/>
        <v>279.13</v>
      </c>
      <c r="U142" s="29">
        <f t="shared" si="16"/>
        <v>1.2022137996382118</v>
      </c>
      <c r="V142" s="78">
        <v>1200</v>
      </c>
    </row>
    <row r="143" spans="1:23" x14ac:dyDescent="0.25">
      <c r="A143" s="62" t="s">
        <v>26</v>
      </c>
      <c r="B143" s="53" t="s">
        <v>429</v>
      </c>
      <c r="C143" s="53" t="s">
        <v>430</v>
      </c>
      <c r="D143" s="53">
        <v>312</v>
      </c>
      <c r="E143" s="5"/>
      <c r="F143" s="23">
        <f t="shared" si="12"/>
        <v>293.27999999999997</v>
      </c>
      <c r="G143" s="24">
        <f t="shared" si="13"/>
        <v>293.27999999999997</v>
      </c>
      <c r="H143" s="39"/>
      <c r="I143" s="39"/>
      <c r="J143" s="39"/>
      <c r="K143" s="39"/>
      <c r="L143" s="39"/>
      <c r="O143" s="26">
        <f>IFERROR(VLOOKUP(C:C,'Results Data'!A:F,6,FALSE), "Not Found")</f>
        <v>315</v>
      </c>
      <c r="P143" s="27">
        <f>IFERROR(VLOOKUP(C:C,'Results Data'!A:M,13,FALSE), "Not Found")</f>
        <v>79</v>
      </c>
      <c r="Q143" s="27" t="b">
        <f>AND('RIDE DATA'!$A$5&lt;'Registration Data'!$P143,'RIDE DATA'!$B$5&gt;'Registration Data'!$P143)</f>
        <v>1</v>
      </c>
      <c r="R143" s="27">
        <f t="shared" si="14"/>
        <v>9.4499999999999993</v>
      </c>
      <c r="S143" s="25">
        <f>COUNTIF('Historical Registration Data'!D:D,'Registration Data'!C206)</f>
        <v>1</v>
      </c>
      <c r="T143" s="28">
        <f t="shared" si="15"/>
        <v>324.45</v>
      </c>
      <c r="U143" s="29">
        <f t="shared" si="16"/>
        <v>1.1062806873977087</v>
      </c>
      <c r="V143" s="40">
        <f>IF(U143&gt;100%,((U143-1)*10000),0)</f>
        <v>1062.8068739770868</v>
      </c>
      <c r="W143" s="5"/>
    </row>
    <row r="144" spans="1:23" x14ac:dyDescent="0.25">
      <c r="A144" s="76" t="s">
        <v>2028</v>
      </c>
      <c r="B144" s="66" t="s">
        <v>254</v>
      </c>
      <c r="C144" s="66" t="s">
        <v>255</v>
      </c>
      <c r="D144" s="66">
        <v>370</v>
      </c>
      <c r="E144" s="67"/>
      <c r="F144" s="68">
        <f t="shared" si="12"/>
        <v>347.79999999999995</v>
      </c>
      <c r="G144" s="69">
        <f t="shared" si="13"/>
        <v>347.79999999999995</v>
      </c>
      <c r="H144" s="70" t="s">
        <v>643</v>
      </c>
      <c r="I144" s="70" t="s">
        <v>619</v>
      </c>
      <c r="J144" s="70" t="s">
        <v>621</v>
      </c>
      <c r="K144" s="70"/>
      <c r="L144" s="70"/>
      <c r="M144" s="67"/>
      <c r="N144" s="67"/>
      <c r="O144" s="71">
        <f>IFERROR(VLOOKUP(C:C,'Results Data'!A:F,6,FALSE), "Not Found")</f>
        <v>0</v>
      </c>
      <c r="P144" s="27">
        <f>IFERROR(VLOOKUP(C:C,'Results Data'!A:M,13,FALSE), "Not Found")</f>
        <v>0</v>
      </c>
      <c r="Q144" s="27" t="b">
        <f>AND('RIDE DATA'!$A$5&lt;'Registration Data'!$P144,'RIDE DATA'!$B$5&gt;'Registration Data'!$P144)</f>
        <v>0</v>
      </c>
      <c r="R144" s="27">
        <f t="shared" si="14"/>
        <v>0</v>
      </c>
      <c r="S144" s="25">
        <f>COUNTIF('Historical Registration Data'!D:D,'Registration Data'!C115)</f>
        <v>1</v>
      </c>
      <c r="T144" s="28">
        <f t="shared" si="15"/>
        <v>0</v>
      </c>
      <c r="U144" s="29">
        <f t="shared" si="16"/>
        <v>0</v>
      </c>
      <c r="V144" s="40">
        <f>IF(U144&gt;100%,((U144-1)*10000),0)</f>
        <v>0</v>
      </c>
    </row>
    <row r="145" spans="1:23" x14ac:dyDescent="0.25">
      <c r="A145" s="57" t="s">
        <v>28</v>
      </c>
      <c r="B145" s="55" t="s">
        <v>171</v>
      </c>
      <c r="C145" s="55" t="s">
        <v>172</v>
      </c>
      <c r="D145" s="55">
        <v>304</v>
      </c>
      <c r="E145" s="11"/>
      <c r="F145" s="23">
        <f t="shared" si="12"/>
        <v>285.76</v>
      </c>
      <c r="G145" s="24">
        <f t="shared" si="13"/>
        <v>285.76</v>
      </c>
      <c r="H145" s="39"/>
      <c r="I145" s="39"/>
      <c r="J145" s="39"/>
      <c r="K145" s="39"/>
      <c r="L145" s="39"/>
      <c r="O145" s="26">
        <f>IFERROR(VLOOKUP(C:C,'Results Data'!A:F,6,FALSE), "Not Found")</f>
        <v>347</v>
      </c>
      <c r="P145" s="27">
        <f>IFERROR(VLOOKUP(C:C,'Results Data'!A:M,13,FALSE), "Not Found")</f>
        <v>81</v>
      </c>
      <c r="Q145" s="27" t="b">
        <f>AND('RIDE DATA'!$A$5&lt;'Registration Data'!$P145,'RIDE DATA'!$B$5&gt;'Registration Data'!$P145)</f>
        <v>0</v>
      </c>
      <c r="R145" s="27">
        <f t="shared" si="14"/>
        <v>0</v>
      </c>
      <c r="S145" s="25">
        <f>COUNTIF('Historical Registration Data'!D:D,'Registration Data'!C73)</f>
        <v>1</v>
      </c>
      <c r="T145" s="28">
        <f t="shared" si="15"/>
        <v>347</v>
      </c>
      <c r="U145" s="29">
        <f t="shared" si="16"/>
        <v>1.2143057110862263</v>
      </c>
      <c r="V145" s="78">
        <v>1200</v>
      </c>
    </row>
    <row r="146" spans="1:23" x14ac:dyDescent="0.25">
      <c r="A146" s="75" t="s">
        <v>2026</v>
      </c>
      <c r="B146" s="72" t="s">
        <v>585</v>
      </c>
      <c r="C146" s="72" t="s">
        <v>586</v>
      </c>
      <c r="D146" s="72">
        <v>186</v>
      </c>
      <c r="E146" s="73"/>
      <c r="F146" s="68">
        <f t="shared" si="12"/>
        <v>174.84</v>
      </c>
      <c r="G146" s="69">
        <f t="shared" si="13"/>
        <v>0</v>
      </c>
      <c r="H146" s="70"/>
      <c r="I146" s="70"/>
      <c r="J146" s="70"/>
      <c r="K146" s="70"/>
      <c r="L146" s="70"/>
      <c r="M146" s="67"/>
      <c r="N146" s="67"/>
      <c r="O146" s="71" t="str">
        <f>IFERROR(VLOOKUP(C:C,'Results Data'!A:F,6,FALSE), "Not Found")</f>
        <v>Not Found</v>
      </c>
      <c r="P146" s="27" t="str">
        <f>IFERROR(VLOOKUP(C:C,'Results Data'!A:M,13,FALSE), "Not Found")</f>
        <v>Not Found</v>
      </c>
      <c r="Q146" s="27" t="b">
        <f>AND('RIDE DATA'!$A$5&lt;'Registration Data'!$P146,'RIDE DATA'!$B$5&gt;'Registration Data'!$P146)</f>
        <v>0</v>
      </c>
      <c r="R146" s="27">
        <f t="shared" si="14"/>
        <v>0</v>
      </c>
      <c r="S146" s="25">
        <f>COUNTIF('Historical Registration Data'!D:D,'Registration Data'!C287)</f>
        <v>1</v>
      </c>
      <c r="T146" s="28" t="e">
        <f t="shared" si="15"/>
        <v>#VALUE!</v>
      </c>
      <c r="U146" s="29" t="e">
        <f t="shared" si="16"/>
        <v>#VALUE!</v>
      </c>
      <c r="V146" s="40"/>
      <c r="W146" s="5"/>
    </row>
    <row r="147" spans="1:23" x14ac:dyDescent="0.25">
      <c r="A147" s="58" t="s">
        <v>28</v>
      </c>
      <c r="B147" s="53" t="s">
        <v>473</v>
      </c>
      <c r="C147" s="53" t="s">
        <v>474</v>
      </c>
      <c r="D147" s="53">
        <v>499</v>
      </c>
      <c r="E147" s="5"/>
      <c r="F147" s="23">
        <f t="shared" si="12"/>
        <v>469.05999999999995</v>
      </c>
      <c r="G147" s="24">
        <f t="shared" si="13"/>
        <v>469.05999999999995</v>
      </c>
      <c r="H147" s="39" t="s">
        <v>618</v>
      </c>
      <c r="I147" s="39" t="s">
        <v>623</v>
      </c>
      <c r="J147" s="39"/>
      <c r="K147" s="39"/>
      <c r="L147" s="39" t="s">
        <v>636</v>
      </c>
      <c r="O147" s="26">
        <f>IFERROR(VLOOKUP(C:C,'Results Data'!A:F,6,FALSE), "Not Found")</f>
        <v>508</v>
      </c>
      <c r="P147" s="27">
        <f>IFERROR(VLOOKUP(C:C,'Results Data'!A:M,13,FALSE), "Not Found")</f>
        <v>75</v>
      </c>
      <c r="Q147" s="27" t="b">
        <f>AND('RIDE DATA'!$A$5&lt;'Registration Data'!$P147,'RIDE DATA'!$B$5&gt;'Registration Data'!$P147)</f>
        <v>1</v>
      </c>
      <c r="R147" s="27">
        <f t="shared" si="14"/>
        <v>15.24</v>
      </c>
      <c r="S147" s="25">
        <f>COUNTIF('Historical Registration Data'!D:D,'Registration Data'!C229)</f>
        <v>1</v>
      </c>
      <c r="T147" s="28">
        <f t="shared" si="15"/>
        <v>523.24</v>
      </c>
      <c r="U147" s="29">
        <f t="shared" si="16"/>
        <v>1.1155076109666142</v>
      </c>
      <c r="V147" s="40">
        <f>IF(U147&gt;100%,((U147-1)*10000),0)</f>
        <v>1155.0761096661422</v>
      </c>
      <c r="W147" s="5"/>
    </row>
    <row r="148" spans="1:23" x14ac:dyDescent="0.25">
      <c r="A148" s="60" t="s">
        <v>2029</v>
      </c>
      <c r="B148" s="72" t="s">
        <v>349</v>
      </c>
      <c r="C148" s="72" t="s">
        <v>350</v>
      </c>
      <c r="D148" s="72">
        <v>304</v>
      </c>
      <c r="E148" s="73"/>
      <c r="F148" s="68">
        <f t="shared" si="12"/>
        <v>285.76</v>
      </c>
      <c r="G148" s="69">
        <f t="shared" si="13"/>
        <v>0</v>
      </c>
      <c r="H148" s="70" t="s">
        <v>618</v>
      </c>
      <c r="I148" s="70" t="s">
        <v>630</v>
      </c>
      <c r="J148" s="70" t="s">
        <v>654</v>
      </c>
      <c r="K148" s="70"/>
      <c r="L148" s="70"/>
      <c r="M148" s="67"/>
      <c r="N148" s="67"/>
      <c r="O148" s="71" t="str">
        <f>IFERROR(VLOOKUP(C:C,'Results Data'!A:F,6,FALSE), "Not Found")</f>
        <v>Not Found</v>
      </c>
      <c r="P148" s="27" t="str">
        <f>IFERROR(VLOOKUP(C:C,'Results Data'!A:M,13,FALSE), "Not Found")</f>
        <v>Not Found</v>
      </c>
      <c r="Q148" s="27" t="b">
        <f>AND('RIDE DATA'!$A$5&lt;'Registration Data'!$P148,'RIDE DATA'!$B$5&gt;'Registration Data'!$P148)</f>
        <v>0</v>
      </c>
      <c r="R148" s="27">
        <f t="shared" si="14"/>
        <v>0</v>
      </c>
      <c r="S148" s="25">
        <f>COUNTIF('Historical Registration Data'!D:D,'Registration Data'!C165)</f>
        <v>0</v>
      </c>
      <c r="T148" s="28" t="e">
        <f t="shared" si="15"/>
        <v>#VALUE!</v>
      </c>
      <c r="U148" s="29" t="e">
        <f t="shared" si="16"/>
        <v>#VALUE!</v>
      </c>
      <c r="V148" s="40"/>
      <c r="W148" s="5"/>
    </row>
    <row r="149" spans="1:23" x14ac:dyDescent="0.25">
      <c r="A149" s="76" t="s">
        <v>2028</v>
      </c>
      <c r="B149" s="66" t="s">
        <v>297</v>
      </c>
      <c r="C149" s="66" t="s">
        <v>298</v>
      </c>
      <c r="D149" s="66">
        <v>441</v>
      </c>
      <c r="E149" s="67"/>
      <c r="F149" s="68">
        <f t="shared" si="12"/>
        <v>414.53999999999996</v>
      </c>
      <c r="G149" s="69">
        <f t="shared" si="13"/>
        <v>0</v>
      </c>
      <c r="H149" s="70" t="s">
        <v>618</v>
      </c>
      <c r="I149" s="70" t="s">
        <v>619</v>
      </c>
      <c r="J149" s="70" t="s">
        <v>647</v>
      </c>
      <c r="K149" s="70"/>
      <c r="L149" s="70"/>
      <c r="M149" s="67"/>
      <c r="N149" s="67"/>
      <c r="O149" s="71" t="str">
        <f>IFERROR(VLOOKUP(C:C,'Results Data'!A:F,6,FALSE), "Not Found")</f>
        <v>Not Found</v>
      </c>
      <c r="P149" s="27" t="str">
        <f>IFERROR(VLOOKUP(C:C,'Results Data'!A:M,13,FALSE), "Not Found")</f>
        <v>Not Found</v>
      </c>
      <c r="Q149" s="27" t="b">
        <f>AND('RIDE DATA'!$A$5&lt;'Registration Data'!$P149,'RIDE DATA'!$B$5&gt;'Registration Data'!$P149)</f>
        <v>0</v>
      </c>
      <c r="R149" s="27">
        <f t="shared" si="14"/>
        <v>0</v>
      </c>
      <c r="S149" s="25">
        <f>COUNTIF('Historical Registration Data'!D:D,'Registration Data'!C137)</f>
        <v>1</v>
      </c>
      <c r="T149" s="28" t="e">
        <f t="shared" si="15"/>
        <v>#VALUE!</v>
      </c>
      <c r="U149" s="29" t="e">
        <f t="shared" si="16"/>
        <v>#VALUE!</v>
      </c>
      <c r="V149" s="40"/>
    </row>
    <row r="150" spans="1:23" x14ac:dyDescent="0.25">
      <c r="A150" s="62" t="s">
        <v>26</v>
      </c>
      <c r="B150" s="53" t="s">
        <v>559</v>
      </c>
      <c r="C150" s="53" t="s">
        <v>560</v>
      </c>
      <c r="D150" s="53">
        <v>318</v>
      </c>
      <c r="E150" s="5"/>
      <c r="F150" s="23">
        <f t="shared" si="12"/>
        <v>298.91999999999996</v>
      </c>
      <c r="G150" s="24">
        <f t="shared" si="13"/>
        <v>298.91999999999996</v>
      </c>
      <c r="H150" s="39" t="s">
        <v>629</v>
      </c>
      <c r="I150" s="39"/>
      <c r="J150" s="39"/>
      <c r="K150" s="39"/>
      <c r="L150" s="39"/>
      <c r="O150" s="26">
        <f>IFERROR(VLOOKUP(C:C,'Results Data'!A:F,6,FALSE), "Not Found")</f>
        <v>326</v>
      </c>
      <c r="P150" s="27">
        <f>IFERROR(VLOOKUP(C:C,'Results Data'!A:M,13,FALSE), "Not Found")</f>
        <v>74</v>
      </c>
      <c r="Q150" s="27" t="b">
        <f>AND('RIDE DATA'!$A$5&lt;'Registration Data'!$P150,'RIDE DATA'!$B$5&gt;'Registration Data'!$P150)</f>
        <v>1</v>
      </c>
      <c r="R150" s="27">
        <f t="shared" si="14"/>
        <v>9.7799999999999994</v>
      </c>
      <c r="S150" s="25">
        <f>COUNTIF('Historical Registration Data'!D:D,'Registration Data'!C274)</f>
        <v>1</v>
      </c>
      <c r="T150" s="28">
        <f t="shared" si="15"/>
        <v>335.78</v>
      </c>
      <c r="U150" s="29">
        <f t="shared" si="16"/>
        <v>1.1233105847718454</v>
      </c>
      <c r="V150" s="78">
        <v>1200</v>
      </c>
      <c r="W150" s="5"/>
    </row>
    <row r="151" spans="1:23" x14ac:dyDescent="0.25">
      <c r="A151" s="58" t="s">
        <v>28</v>
      </c>
      <c r="B151" s="53" t="s">
        <v>545</v>
      </c>
      <c r="C151" s="53" t="s">
        <v>546</v>
      </c>
      <c r="D151" s="53">
        <v>634</v>
      </c>
      <c r="E151" s="5"/>
      <c r="F151" s="23">
        <f t="shared" si="12"/>
        <v>595.95999999999992</v>
      </c>
      <c r="G151" s="24">
        <f t="shared" si="13"/>
        <v>595.95999999999992</v>
      </c>
      <c r="H151" s="39" t="s">
        <v>645</v>
      </c>
      <c r="I151" s="39" t="s">
        <v>619</v>
      </c>
      <c r="J151" s="39" t="s">
        <v>660</v>
      </c>
      <c r="K151" s="39"/>
      <c r="L151" s="39"/>
      <c r="O151" s="26">
        <f>IFERROR(VLOOKUP(C:C,'Results Data'!A:F,6,FALSE), "Not Found")</f>
        <v>636</v>
      </c>
      <c r="P151" s="27">
        <f>IFERROR(VLOOKUP(C:C,'Results Data'!A:M,13,FALSE), "Not Found")</f>
        <v>75</v>
      </c>
      <c r="Q151" s="27" t="b">
        <f>AND('RIDE DATA'!$A$5&lt;'Registration Data'!$P151,'RIDE DATA'!$B$5&gt;'Registration Data'!$P151)</f>
        <v>1</v>
      </c>
      <c r="R151" s="27">
        <f t="shared" si="14"/>
        <v>19.079999999999998</v>
      </c>
      <c r="S151" s="25">
        <f>COUNTIF('Historical Registration Data'!D:D,'Registration Data'!C267)</f>
        <v>1</v>
      </c>
      <c r="T151" s="28">
        <f t="shared" si="15"/>
        <v>655.08000000000004</v>
      </c>
      <c r="U151" s="29">
        <f t="shared" si="16"/>
        <v>1.0992012886770925</v>
      </c>
      <c r="V151" s="40">
        <f>IF(U151&gt;100%,((U151-1)*10000),0)</f>
        <v>992.01288677092543</v>
      </c>
      <c r="W151" s="5"/>
    </row>
    <row r="152" spans="1:23" x14ac:dyDescent="0.25">
      <c r="A152" s="62" t="s">
        <v>26</v>
      </c>
      <c r="B152" s="53" t="s">
        <v>487</v>
      </c>
      <c r="C152" s="53" t="s">
        <v>488</v>
      </c>
      <c r="D152" s="53">
        <v>261</v>
      </c>
      <c r="E152" s="5"/>
      <c r="F152" s="23">
        <f t="shared" si="12"/>
        <v>245.33999999999997</v>
      </c>
      <c r="G152" s="24">
        <f t="shared" si="13"/>
        <v>245.33999999999997</v>
      </c>
      <c r="H152" s="39" t="s">
        <v>618</v>
      </c>
      <c r="I152" s="39" t="s">
        <v>619</v>
      </c>
      <c r="J152" s="39" t="s">
        <v>640</v>
      </c>
      <c r="K152" s="39"/>
      <c r="L152" s="39"/>
      <c r="O152" s="26">
        <f>IFERROR(VLOOKUP(C:C,'Results Data'!A:F,6,FALSE), "Not Found")</f>
        <v>318</v>
      </c>
      <c r="P152" s="27">
        <f>IFERROR(VLOOKUP(C:C,'Results Data'!A:M,13,FALSE), "Not Found")</f>
        <v>77</v>
      </c>
      <c r="Q152" s="27" t="b">
        <f>AND('RIDE DATA'!$A$5&lt;'Registration Data'!$P152,'RIDE DATA'!$B$5&gt;'Registration Data'!$P152)</f>
        <v>1</v>
      </c>
      <c r="R152" s="27">
        <f t="shared" si="14"/>
        <v>9.5399999999999991</v>
      </c>
      <c r="S152" s="25">
        <f>COUNTIF('Historical Registration Data'!D:D,'Registration Data'!C237)</f>
        <v>1</v>
      </c>
      <c r="T152" s="28">
        <f t="shared" si="15"/>
        <v>327.54000000000002</v>
      </c>
      <c r="U152" s="29">
        <f t="shared" si="16"/>
        <v>1.3350452433357791</v>
      </c>
      <c r="V152" s="78">
        <v>1200</v>
      </c>
      <c r="W152" s="5"/>
    </row>
    <row r="153" spans="1:23" x14ac:dyDescent="0.25">
      <c r="A153" s="59" t="s">
        <v>29</v>
      </c>
      <c r="B153" s="55" t="s">
        <v>135</v>
      </c>
      <c r="C153" s="55" t="s">
        <v>136</v>
      </c>
      <c r="D153" s="55">
        <v>469</v>
      </c>
      <c r="E153" s="11"/>
      <c r="F153" s="23">
        <f t="shared" si="12"/>
        <v>440.85999999999996</v>
      </c>
      <c r="G153" s="24">
        <f t="shared" si="13"/>
        <v>440.85999999999996</v>
      </c>
      <c r="H153" s="39" t="s">
        <v>629</v>
      </c>
      <c r="I153" s="39" t="s">
        <v>631</v>
      </c>
      <c r="J153" s="39"/>
      <c r="K153" s="39" t="s">
        <v>644</v>
      </c>
      <c r="L153" s="39"/>
      <c r="O153" s="26">
        <f>IFERROR(VLOOKUP(C:C,'Results Data'!A:F,6,FALSE), "Not Found")</f>
        <v>472</v>
      </c>
      <c r="P153" s="27">
        <f>IFERROR(VLOOKUP(C:C,'Results Data'!A:M,13,FALSE), "Not Found")</f>
        <v>76</v>
      </c>
      <c r="Q153" s="27" t="b">
        <f>AND('RIDE DATA'!$A$5&lt;'Registration Data'!$P153,'RIDE DATA'!$B$5&gt;'Registration Data'!$P153)</f>
        <v>1</v>
      </c>
      <c r="R153" s="27">
        <f t="shared" si="14"/>
        <v>14.16</v>
      </c>
      <c r="S153" s="25">
        <f>COUNTIF('Historical Registration Data'!D:D,'Registration Data'!C55)</f>
        <v>1</v>
      </c>
      <c r="T153" s="28">
        <f t="shared" si="15"/>
        <v>486.16</v>
      </c>
      <c r="U153" s="29">
        <f t="shared" si="16"/>
        <v>1.1027537086603458</v>
      </c>
      <c r="V153" s="40">
        <f>IF(U153&gt;100%,((U153-1)*10000),0)</f>
        <v>1027.5370866034584</v>
      </c>
    </row>
    <row r="154" spans="1:23" x14ac:dyDescent="0.25">
      <c r="A154" s="59" t="s">
        <v>29</v>
      </c>
      <c r="B154" s="55" t="s">
        <v>204</v>
      </c>
      <c r="C154" s="55" t="s">
        <v>205</v>
      </c>
      <c r="D154" s="55">
        <v>400</v>
      </c>
      <c r="E154" s="11"/>
      <c r="F154" s="23">
        <f t="shared" si="12"/>
        <v>376</v>
      </c>
      <c r="G154" s="24">
        <f t="shared" si="13"/>
        <v>376</v>
      </c>
      <c r="H154" s="39" t="s">
        <v>622</v>
      </c>
      <c r="I154" s="39" t="s">
        <v>619</v>
      </c>
      <c r="J154" s="39"/>
      <c r="K154" s="39"/>
      <c r="L154" s="39"/>
      <c r="O154" s="26">
        <f>IFERROR(VLOOKUP(C:C,'Results Data'!A:F,6,FALSE), "Not Found")</f>
        <v>415</v>
      </c>
      <c r="P154" s="27">
        <f>IFERROR(VLOOKUP(C:C,'Results Data'!A:M,13,FALSE), "Not Found")</f>
        <v>77</v>
      </c>
      <c r="Q154" s="27" t="b">
        <f>AND('RIDE DATA'!$A$5&lt;'Registration Data'!$P154,'RIDE DATA'!$B$5&gt;'Registration Data'!$P154)</f>
        <v>1</v>
      </c>
      <c r="R154" s="27">
        <f t="shared" si="14"/>
        <v>12.45</v>
      </c>
      <c r="S154" s="25">
        <f>COUNTIF('Historical Registration Data'!D:D,'Registration Data'!C90)</f>
        <v>1</v>
      </c>
      <c r="T154" s="28">
        <f t="shared" si="15"/>
        <v>427.45</v>
      </c>
      <c r="U154" s="29">
        <f t="shared" si="16"/>
        <v>1.1368351063829787</v>
      </c>
      <c r="V154" s="78">
        <v>1200</v>
      </c>
    </row>
    <row r="155" spans="1:23" x14ac:dyDescent="0.25">
      <c r="A155" s="61" t="s">
        <v>26</v>
      </c>
      <c r="B155" s="55" t="s">
        <v>79</v>
      </c>
      <c r="C155" s="55" t="s">
        <v>80</v>
      </c>
      <c r="D155" s="55">
        <v>452</v>
      </c>
      <c r="E155" s="11"/>
      <c r="F155" s="23">
        <f t="shared" si="12"/>
        <v>424.88</v>
      </c>
      <c r="G155" s="24">
        <f t="shared" si="13"/>
        <v>424.88</v>
      </c>
      <c r="H155" s="39" t="s">
        <v>622</v>
      </c>
      <c r="I155" s="39" t="s">
        <v>625</v>
      </c>
      <c r="J155" s="39"/>
      <c r="K155" s="39"/>
      <c r="L155" s="39" t="s">
        <v>636</v>
      </c>
      <c r="O155" s="26">
        <f>IFERROR(VLOOKUP(C:C,'Results Data'!A:F,6,FALSE), "Not Found")</f>
        <v>463</v>
      </c>
      <c r="P155" s="27">
        <f>IFERROR(VLOOKUP(C:C,'Results Data'!A:M,13,FALSE), "Not Found")</f>
        <v>77</v>
      </c>
      <c r="Q155" s="27" t="b">
        <f>AND('RIDE DATA'!$A$5&lt;'Registration Data'!$P155,'RIDE DATA'!$B$5&gt;'Registration Data'!$P155)</f>
        <v>1</v>
      </c>
      <c r="R155" s="27">
        <f t="shared" si="14"/>
        <v>13.889999999999999</v>
      </c>
      <c r="S155" s="25">
        <f>COUNTIF('Historical Registration Data'!D:D,'Registration Data'!C27)</f>
        <v>1</v>
      </c>
      <c r="T155" s="28">
        <f t="shared" si="15"/>
        <v>476.89</v>
      </c>
      <c r="U155" s="29">
        <f t="shared" si="16"/>
        <v>1.1224110337036339</v>
      </c>
      <c r="V155" s="78">
        <v>1200</v>
      </c>
    </row>
    <row r="156" spans="1:23" x14ac:dyDescent="0.25">
      <c r="A156" s="75" t="s">
        <v>2026</v>
      </c>
      <c r="B156" s="72" t="s">
        <v>343</v>
      </c>
      <c r="C156" s="72" t="s">
        <v>344</v>
      </c>
      <c r="D156" s="72">
        <v>267</v>
      </c>
      <c r="E156" s="73"/>
      <c r="F156" s="68">
        <f t="shared" si="12"/>
        <v>250.98</v>
      </c>
      <c r="G156" s="69">
        <f t="shared" si="13"/>
        <v>250.98</v>
      </c>
      <c r="H156" s="70"/>
      <c r="I156" s="70"/>
      <c r="J156" s="70"/>
      <c r="K156" s="70"/>
      <c r="L156" s="70"/>
      <c r="M156" s="67"/>
      <c r="N156" s="67"/>
      <c r="O156" s="71">
        <f>IFERROR(VLOOKUP(C:C,'Results Data'!A:F,6,FALSE), "Not Found")</f>
        <v>0</v>
      </c>
      <c r="P156" s="27">
        <f>IFERROR(VLOOKUP(C:C,'Results Data'!A:M,13,FALSE), "Not Found")</f>
        <v>0</v>
      </c>
      <c r="Q156" s="27" t="b">
        <f>AND('RIDE DATA'!$A$5&lt;'Registration Data'!$P156,'RIDE DATA'!$B$5&gt;'Registration Data'!$P156)</f>
        <v>0</v>
      </c>
      <c r="R156" s="27">
        <f t="shared" si="14"/>
        <v>0</v>
      </c>
      <c r="S156" s="25">
        <f>COUNTIF('Historical Registration Data'!D:D,'Registration Data'!C162)</f>
        <v>1</v>
      </c>
      <c r="T156" s="28">
        <f t="shared" si="15"/>
        <v>0</v>
      </c>
      <c r="U156" s="29">
        <f t="shared" si="16"/>
        <v>0</v>
      </c>
      <c r="V156" s="40">
        <f>IF(U156&gt;100%,((U156-1)*10000),0)</f>
        <v>0</v>
      </c>
      <c r="W156" s="5"/>
    </row>
    <row r="157" spans="1:23" x14ac:dyDescent="0.25">
      <c r="A157" s="59" t="s">
        <v>29</v>
      </c>
      <c r="B157" s="55" t="s">
        <v>319</v>
      </c>
      <c r="C157" s="55" t="s">
        <v>320</v>
      </c>
      <c r="D157" s="55">
        <v>367</v>
      </c>
      <c r="E157" s="11"/>
      <c r="F157" s="23">
        <f t="shared" si="12"/>
        <v>344.97999999999996</v>
      </c>
      <c r="G157" s="24">
        <f t="shared" si="13"/>
        <v>344.97999999999996</v>
      </c>
      <c r="H157" s="39" t="s">
        <v>618</v>
      </c>
      <c r="I157" s="39" t="s">
        <v>623</v>
      </c>
      <c r="J157" s="39"/>
      <c r="K157" s="39"/>
      <c r="L157" s="39" t="s">
        <v>641</v>
      </c>
      <c r="O157" s="26">
        <f>IFERROR(VLOOKUP(C:C,'Results Data'!A:F,6,FALSE), "Not Found")</f>
        <v>320</v>
      </c>
      <c r="P157" s="27">
        <f>IFERROR(VLOOKUP(C:C,'Results Data'!A:M,13,FALSE), "Not Found")</f>
        <v>87</v>
      </c>
      <c r="Q157" s="27" t="b">
        <f>AND('RIDE DATA'!$A$5&lt;'Registration Data'!$P157,'RIDE DATA'!$B$5&gt;'Registration Data'!$P157)</f>
        <v>0</v>
      </c>
      <c r="R157" s="27">
        <f t="shared" si="14"/>
        <v>0</v>
      </c>
      <c r="S157" s="25">
        <f>COUNTIF('Historical Registration Data'!D:D,'Registration Data'!C149)</f>
        <v>0</v>
      </c>
      <c r="T157" s="28">
        <f t="shared" si="15"/>
        <v>320</v>
      </c>
      <c r="U157" s="29">
        <f t="shared" si="16"/>
        <v>0.92759000521769386</v>
      </c>
      <c r="V157" s="40">
        <f>IF(U157&gt;100%,((U157-1)*10000),0)</f>
        <v>0</v>
      </c>
    </row>
    <row r="158" spans="1:23" x14ac:dyDescent="0.25">
      <c r="A158" s="62" t="s">
        <v>26</v>
      </c>
      <c r="B158" s="53" t="s">
        <v>331</v>
      </c>
      <c r="C158" s="53" t="s">
        <v>332</v>
      </c>
      <c r="D158" s="53">
        <v>215</v>
      </c>
      <c r="E158" s="5"/>
      <c r="F158" s="23">
        <f t="shared" si="12"/>
        <v>202.1</v>
      </c>
      <c r="G158" s="24">
        <f t="shared" si="13"/>
        <v>202.1</v>
      </c>
      <c r="H158" s="39" t="s">
        <v>629</v>
      </c>
      <c r="I158" s="39" t="s">
        <v>623</v>
      </c>
      <c r="J158" s="39"/>
      <c r="K158" s="39"/>
      <c r="L158" s="39" t="s">
        <v>642</v>
      </c>
      <c r="O158" s="26">
        <f>IFERROR(VLOOKUP(C:C,'Results Data'!A:F,6,FALSE), "Not Found")</f>
        <v>237</v>
      </c>
      <c r="P158" s="27">
        <f>IFERROR(VLOOKUP(C:C,'Results Data'!A:M,13,FALSE), "Not Found")</f>
        <v>77</v>
      </c>
      <c r="Q158" s="27" t="b">
        <f>AND('RIDE DATA'!$A$5&lt;'Registration Data'!$P158,'RIDE DATA'!$B$5&gt;'Registration Data'!$P158)</f>
        <v>1</v>
      </c>
      <c r="R158" s="27">
        <f t="shared" si="14"/>
        <v>7.1099999999999994</v>
      </c>
      <c r="S158" s="25">
        <f>COUNTIF('Historical Registration Data'!D:D,'Registration Data'!C155)</f>
        <v>1</v>
      </c>
      <c r="T158" s="28">
        <f t="shared" si="15"/>
        <v>244.11</v>
      </c>
      <c r="U158" s="29">
        <f t="shared" si="16"/>
        <v>1.2078673923800101</v>
      </c>
      <c r="V158" s="78">
        <v>1200</v>
      </c>
      <c r="W158" s="5"/>
    </row>
    <row r="159" spans="1:23" x14ac:dyDescent="0.25">
      <c r="A159" s="59" t="s">
        <v>29</v>
      </c>
      <c r="B159" s="55" t="s">
        <v>270</v>
      </c>
      <c r="C159" s="55" t="s">
        <v>271</v>
      </c>
      <c r="D159" s="55">
        <v>225</v>
      </c>
      <c r="E159" s="11"/>
      <c r="F159" s="23">
        <f t="shared" si="12"/>
        <v>211.5</v>
      </c>
      <c r="G159" s="24">
        <f t="shared" si="13"/>
        <v>211.5</v>
      </c>
      <c r="H159" s="39" t="s">
        <v>618</v>
      </c>
      <c r="I159" s="39" t="s">
        <v>631</v>
      </c>
      <c r="J159" s="39"/>
      <c r="K159" s="39" t="s">
        <v>655</v>
      </c>
      <c r="L159" s="39"/>
      <c r="O159" s="26">
        <f>IFERROR(VLOOKUP(C:C,'Results Data'!A:F,6,FALSE), "Not Found")</f>
        <v>244</v>
      </c>
      <c r="P159" s="27">
        <f>IFERROR(VLOOKUP(C:C,'Results Data'!A:M,13,FALSE), "Not Found")</f>
        <v>75</v>
      </c>
      <c r="Q159" s="27" t="b">
        <f>AND('RIDE DATA'!$A$5&lt;'Registration Data'!$P159,'RIDE DATA'!$B$5&gt;'Registration Data'!$P159)</f>
        <v>1</v>
      </c>
      <c r="R159" s="27">
        <f t="shared" si="14"/>
        <v>7.3199999999999994</v>
      </c>
      <c r="S159" s="25">
        <f>COUNTIF('Historical Registration Data'!D:D,'Registration Data'!C123)</f>
        <v>1</v>
      </c>
      <c r="T159" s="28">
        <f t="shared" si="15"/>
        <v>251.32</v>
      </c>
      <c r="U159" s="29">
        <f t="shared" si="16"/>
        <v>1.1882742316784869</v>
      </c>
      <c r="V159" s="78">
        <v>1200</v>
      </c>
    </row>
    <row r="160" spans="1:23" x14ac:dyDescent="0.25">
      <c r="A160" s="59" t="s">
        <v>29</v>
      </c>
      <c r="B160" s="55" t="s">
        <v>69</v>
      </c>
      <c r="C160" s="55" t="s">
        <v>70</v>
      </c>
      <c r="D160" s="55">
        <v>608</v>
      </c>
      <c r="E160" s="11"/>
      <c r="F160" s="23">
        <f t="shared" si="12"/>
        <v>571.52</v>
      </c>
      <c r="G160" s="24">
        <f t="shared" si="13"/>
        <v>571.52</v>
      </c>
      <c r="H160" s="39" t="s">
        <v>618</v>
      </c>
      <c r="I160" s="39" t="s">
        <v>619</v>
      </c>
      <c r="J160" s="39" t="s">
        <v>627</v>
      </c>
      <c r="K160" s="39"/>
      <c r="L160" s="39"/>
      <c r="O160" s="26">
        <f>IFERROR(VLOOKUP(C:C,'Results Data'!A:F,6,FALSE), "Not Found")</f>
        <v>575</v>
      </c>
      <c r="P160" s="27">
        <f>IFERROR(VLOOKUP(C:C,'Results Data'!A:M,13,FALSE), "Not Found")</f>
        <v>70</v>
      </c>
      <c r="Q160" s="27" t="b">
        <f>AND('RIDE DATA'!$A$5&lt;'Registration Data'!$P160,'RIDE DATA'!$B$5&gt;'Registration Data'!$P160)</f>
        <v>0</v>
      </c>
      <c r="R160" s="27">
        <f t="shared" si="14"/>
        <v>0</v>
      </c>
      <c r="S160" s="25">
        <f>COUNTIF('Historical Registration Data'!D:D,'Registration Data'!C22)</f>
        <v>0</v>
      </c>
      <c r="T160" s="28">
        <f t="shared" si="15"/>
        <v>575</v>
      </c>
      <c r="U160" s="29">
        <f t="shared" si="16"/>
        <v>1.006089025755879</v>
      </c>
      <c r="V160" s="40">
        <f>IF(U160&gt;100%,((U160-1)*10000),0)</f>
        <v>60.890257558789962</v>
      </c>
    </row>
    <row r="161" spans="1:23" x14ac:dyDescent="0.25">
      <c r="A161" s="57" t="s">
        <v>28</v>
      </c>
      <c r="B161" s="55" t="s">
        <v>93</v>
      </c>
      <c r="C161" s="55" t="s">
        <v>94</v>
      </c>
      <c r="D161" s="55">
        <v>407</v>
      </c>
      <c r="E161" s="11"/>
      <c r="F161" s="23">
        <f t="shared" si="12"/>
        <v>382.58</v>
      </c>
      <c r="G161" s="24">
        <f t="shared" si="13"/>
        <v>382.58</v>
      </c>
      <c r="H161" s="39" t="s">
        <v>629</v>
      </c>
      <c r="I161" s="39" t="s">
        <v>619</v>
      </c>
      <c r="J161" s="39" t="s">
        <v>621</v>
      </c>
      <c r="K161" s="39"/>
      <c r="L161" s="39"/>
      <c r="O161" s="26">
        <f>IFERROR(VLOOKUP(C:C,'Results Data'!A:F,6,FALSE), "Not Found")</f>
        <v>414</v>
      </c>
      <c r="P161" s="27">
        <f>IFERROR(VLOOKUP(C:C,'Results Data'!A:M,13,FALSE), "Not Found")</f>
        <v>78</v>
      </c>
      <c r="Q161" s="27" t="b">
        <f>AND('RIDE DATA'!$A$5&lt;'Registration Data'!$P161,'RIDE DATA'!$B$5&gt;'Registration Data'!$P161)</f>
        <v>1</v>
      </c>
      <c r="R161" s="27">
        <f t="shared" si="14"/>
        <v>12.42</v>
      </c>
      <c r="S161" s="25">
        <f>COUNTIF('Historical Registration Data'!D:D,'Registration Data'!C34)</f>
        <v>1</v>
      </c>
      <c r="T161" s="28">
        <f t="shared" si="15"/>
        <v>426.42</v>
      </c>
      <c r="U161" s="29">
        <f t="shared" si="16"/>
        <v>1.114590412462753</v>
      </c>
      <c r="V161" s="40">
        <f>IF(U161&gt;100%,((U161-1)*10000),0)</f>
        <v>1145.9041246275303</v>
      </c>
    </row>
    <row r="162" spans="1:23" x14ac:dyDescent="0.25">
      <c r="A162" s="52" t="s">
        <v>25</v>
      </c>
      <c r="B162" s="53" t="s">
        <v>481</v>
      </c>
      <c r="C162" s="53" t="s">
        <v>482</v>
      </c>
      <c r="D162" s="53">
        <v>337</v>
      </c>
      <c r="E162" s="5"/>
      <c r="F162" s="23">
        <f t="shared" si="12"/>
        <v>316.77999999999997</v>
      </c>
      <c r="G162" s="24">
        <f t="shared" si="13"/>
        <v>316.77999999999997</v>
      </c>
      <c r="H162" s="39"/>
      <c r="I162" s="39"/>
      <c r="J162" s="39"/>
      <c r="K162" s="39"/>
      <c r="L162" s="39"/>
      <c r="O162" s="26">
        <f>IFERROR(VLOOKUP(C:C,'Results Data'!A:F,6,FALSE), "Not Found")</f>
        <v>345</v>
      </c>
      <c r="P162" s="27">
        <f>IFERROR(VLOOKUP(C:C,'Results Data'!A:M,13,FALSE), "Not Found")</f>
        <v>76</v>
      </c>
      <c r="Q162" s="27" t="b">
        <f>AND('RIDE DATA'!$A$5&lt;'Registration Data'!$P162,'RIDE DATA'!$B$5&gt;'Registration Data'!$P162)</f>
        <v>1</v>
      </c>
      <c r="R162" s="27">
        <f t="shared" si="14"/>
        <v>10.35</v>
      </c>
      <c r="S162" s="25">
        <f>COUNTIF('Historical Registration Data'!D:D,'Registration Data'!C234)</f>
        <v>1</v>
      </c>
      <c r="T162" s="28">
        <f t="shared" si="15"/>
        <v>355.35</v>
      </c>
      <c r="U162" s="29">
        <f t="shared" si="16"/>
        <v>1.121756424016668</v>
      </c>
      <c r="V162" s="78">
        <v>1200</v>
      </c>
      <c r="W162" s="5"/>
    </row>
    <row r="163" spans="1:23" x14ac:dyDescent="0.25">
      <c r="A163" s="59" t="s">
        <v>29</v>
      </c>
      <c r="B163" s="55" t="s">
        <v>97</v>
      </c>
      <c r="C163" s="55" t="s">
        <v>98</v>
      </c>
      <c r="D163" s="55">
        <v>550</v>
      </c>
      <c r="E163" s="11"/>
      <c r="F163" s="23">
        <f t="shared" si="12"/>
        <v>517</v>
      </c>
      <c r="G163" s="24">
        <f t="shared" si="13"/>
        <v>517</v>
      </c>
      <c r="H163" s="39" t="s">
        <v>618</v>
      </c>
      <c r="I163" s="39" t="s">
        <v>619</v>
      </c>
      <c r="J163" s="39" t="s">
        <v>640</v>
      </c>
      <c r="K163" s="39"/>
      <c r="L163" s="39"/>
      <c r="O163" s="26">
        <f>IFERROR(VLOOKUP(C:C,'Results Data'!A:F,6,FALSE), "Not Found")</f>
        <v>551</v>
      </c>
      <c r="P163" s="27">
        <f>IFERROR(VLOOKUP(C:C,'Results Data'!A:M,13,FALSE), "Not Found")</f>
        <v>47</v>
      </c>
      <c r="Q163" s="27" t="b">
        <f>AND('RIDE DATA'!$A$5&lt;'Registration Data'!$P163,'RIDE DATA'!$B$5&gt;'Registration Data'!$P163)</f>
        <v>0</v>
      </c>
      <c r="R163" s="27">
        <f t="shared" si="14"/>
        <v>0</v>
      </c>
      <c r="S163" s="25">
        <f>COUNTIF('Historical Registration Data'!D:D,'Registration Data'!C36)</f>
        <v>1</v>
      </c>
      <c r="T163" s="28">
        <f t="shared" si="15"/>
        <v>551</v>
      </c>
      <c r="U163" s="29">
        <f t="shared" si="16"/>
        <v>1.0657640232108316</v>
      </c>
      <c r="V163" s="40">
        <f>IF(U163&gt;100%,((U163-1)*10000),0)</f>
        <v>657.64023210831635</v>
      </c>
    </row>
    <row r="164" spans="1:23" x14ac:dyDescent="0.25">
      <c r="A164" s="61" t="s">
        <v>26</v>
      </c>
      <c r="B164" s="55" t="s">
        <v>230</v>
      </c>
      <c r="C164" s="55" t="s">
        <v>231</v>
      </c>
      <c r="D164" s="55">
        <v>360</v>
      </c>
      <c r="E164" s="11"/>
      <c r="F164" s="23">
        <f t="shared" si="12"/>
        <v>338.4</v>
      </c>
      <c r="G164" s="24">
        <f t="shared" si="13"/>
        <v>338.4</v>
      </c>
      <c r="H164" s="39" t="s">
        <v>618</v>
      </c>
      <c r="I164" s="39" t="s">
        <v>619</v>
      </c>
      <c r="J164" s="39" t="s">
        <v>652</v>
      </c>
      <c r="K164" s="39"/>
      <c r="L164" s="39"/>
      <c r="O164" s="26">
        <f>IFERROR(VLOOKUP(C:C,'Results Data'!A:F,6,FALSE), "Not Found")</f>
        <v>341</v>
      </c>
      <c r="P164" s="27">
        <f>IFERROR(VLOOKUP(C:C,'Results Data'!A:M,13,FALSE), "Not Found")</f>
        <v>77</v>
      </c>
      <c r="Q164" s="27" t="b">
        <f>AND('RIDE DATA'!$A$5&lt;'Registration Data'!$P164,'RIDE DATA'!$B$5&gt;'Registration Data'!$P164)</f>
        <v>1</v>
      </c>
      <c r="R164" s="27">
        <f t="shared" si="14"/>
        <v>10.23</v>
      </c>
      <c r="S164" s="25">
        <f>COUNTIF('Historical Registration Data'!D:D,'Registration Data'!C103)</f>
        <v>1</v>
      </c>
      <c r="T164" s="28">
        <f t="shared" si="15"/>
        <v>351.23</v>
      </c>
      <c r="U164" s="29">
        <f t="shared" si="16"/>
        <v>1.0379137115839245</v>
      </c>
      <c r="V164" s="40">
        <f>IF(U164&gt;100%,((U164-1)*10000),0)</f>
        <v>379.13711583924538</v>
      </c>
    </row>
    <row r="165" spans="1:23" x14ac:dyDescent="0.25">
      <c r="A165" s="62" t="s">
        <v>2027</v>
      </c>
      <c r="B165" s="72" t="s">
        <v>345</v>
      </c>
      <c r="C165" s="72" t="s">
        <v>346</v>
      </c>
      <c r="D165" s="72">
        <v>128</v>
      </c>
      <c r="E165" s="73"/>
      <c r="F165" s="68">
        <f t="shared" si="12"/>
        <v>120.32</v>
      </c>
      <c r="G165" s="69">
        <f t="shared" si="13"/>
        <v>0</v>
      </c>
      <c r="H165" s="70" t="s">
        <v>618</v>
      </c>
      <c r="I165" s="70" t="s">
        <v>619</v>
      </c>
      <c r="J165" s="70" t="s">
        <v>647</v>
      </c>
      <c r="K165" s="70"/>
      <c r="L165" s="70"/>
      <c r="M165" s="67"/>
      <c r="N165" s="67"/>
      <c r="O165" s="71" t="str">
        <f>IFERROR(VLOOKUP(C:C,'Results Data'!A:F,6,FALSE), "Not Found")</f>
        <v>Not Found</v>
      </c>
      <c r="P165" s="27" t="str">
        <f>IFERROR(VLOOKUP(C:C,'Results Data'!A:M,13,FALSE), "Not Found")</f>
        <v>Not Found</v>
      </c>
      <c r="Q165" s="27" t="b">
        <f>AND('RIDE DATA'!$A$5&lt;'Registration Data'!$P165,'RIDE DATA'!$B$5&gt;'Registration Data'!$P165)</f>
        <v>0</v>
      </c>
      <c r="R165" s="27">
        <f t="shared" si="14"/>
        <v>0</v>
      </c>
      <c r="S165" s="25">
        <f>COUNTIF('Historical Registration Data'!D:D,'Registration Data'!C163)</f>
        <v>1</v>
      </c>
      <c r="T165" s="28" t="e">
        <f t="shared" si="15"/>
        <v>#VALUE!</v>
      </c>
      <c r="U165" s="29" t="e">
        <f t="shared" si="16"/>
        <v>#VALUE!</v>
      </c>
      <c r="V165" s="40"/>
      <c r="W165" s="5"/>
    </row>
    <row r="166" spans="1:23" x14ac:dyDescent="0.25">
      <c r="A166" s="52" t="s">
        <v>25</v>
      </c>
      <c r="B166" s="53" t="s">
        <v>443</v>
      </c>
      <c r="C166" s="53" t="s">
        <v>444</v>
      </c>
      <c r="D166" s="53">
        <v>423</v>
      </c>
      <c r="E166" s="5"/>
      <c r="F166" s="23">
        <f t="shared" si="12"/>
        <v>397.62</v>
      </c>
      <c r="G166" s="24">
        <f t="shared" si="13"/>
        <v>397.62</v>
      </c>
      <c r="H166" s="39" t="s">
        <v>618</v>
      </c>
      <c r="I166" s="39" t="s">
        <v>619</v>
      </c>
      <c r="J166" s="39" t="s">
        <v>621</v>
      </c>
      <c r="K166" s="39"/>
      <c r="L166" s="39"/>
      <c r="O166" s="26">
        <f>IFERROR(VLOOKUP(C:C,'Results Data'!A:F,6,FALSE), "Not Found")</f>
        <v>433</v>
      </c>
      <c r="P166" s="27">
        <f>IFERROR(VLOOKUP(C:C,'Results Data'!A:M,13,FALSE), "Not Found")</f>
        <v>77</v>
      </c>
      <c r="Q166" s="27" t="b">
        <f>AND('RIDE DATA'!$A$5&lt;'Registration Data'!$P166,'RIDE DATA'!$B$5&gt;'Registration Data'!$P166)</f>
        <v>1</v>
      </c>
      <c r="R166" s="27">
        <f t="shared" si="14"/>
        <v>12.99</v>
      </c>
      <c r="S166" s="25">
        <f>COUNTIF('Historical Registration Data'!D:D,'Registration Data'!C213)</f>
        <v>1</v>
      </c>
      <c r="T166" s="28">
        <f t="shared" si="15"/>
        <v>445.99</v>
      </c>
      <c r="U166" s="29">
        <f t="shared" si="16"/>
        <v>1.121648810422011</v>
      </c>
      <c r="V166" s="78">
        <v>1200</v>
      </c>
      <c r="W166" s="5"/>
    </row>
    <row r="167" spans="1:23" x14ac:dyDescent="0.25">
      <c r="A167" s="52" t="s">
        <v>25</v>
      </c>
      <c r="B167" s="53" t="s">
        <v>583</v>
      </c>
      <c r="C167" s="53" t="s">
        <v>584</v>
      </c>
      <c r="D167" s="53">
        <v>358</v>
      </c>
      <c r="E167" s="5"/>
      <c r="F167" s="23">
        <f t="shared" si="12"/>
        <v>336.52</v>
      </c>
      <c r="G167" s="24">
        <f t="shared" si="13"/>
        <v>336.52</v>
      </c>
      <c r="H167" s="39" t="s">
        <v>629</v>
      </c>
      <c r="I167" s="39" t="s">
        <v>625</v>
      </c>
      <c r="J167" s="39"/>
      <c r="K167" s="39"/>
      <c r="L167" s="39"/>
      <c r="O167" s="26">
        <f>IFERROR(VLOOKUP(C:C,'Results Data'!A:F,6,FALSE), "Not Found")</f>
        <v>369</v>
      </c>
      <c r="P167" s="27">
        <f>IFERROR(VLOOKUP(C:C,'Results Data'!A:M,13,FALSE), "Not Found")</f>
        <v>79</v>
      </c>
      <c r="Q167" s="27" t="b">
        <f>AND('RIDE DATA'!$A$5&lt;'Registration Data'!$P167,'RIDE DATA'!$B$5&gt;'Registration Data'!$P167)</f>
        <v>1</v>
      </c>
      <c r="R167" s="27">
        <f t="shared" si="14"/>
        <v>11.07</v>
      </c>
      <c r="S167" s="25">
        <f>COUNTIF('Historical Registration Data'!D:D,'Registration Data'!C286)</f>
        <v>1</v>
      </c>
      <c r="T167" s="28">
        <f t="shared" si="15"/>
        <v>380.07</v>
      </c>
      <c r="U167" s="29">
        <f t="shared" si="16"/>
        <v>1.1294128135029122</v>
      </c>
      <c r="V167" s="78">
        <v>1200</v>
      </c>
      <c r="W167" s="5"/>
    </row>
    <row r="168" spans="1:23" x14ac:dyDescent="0.25">
      <c r="A168" s="57" t="s">
        <v>28</v>
      </c>
      <c r="B168" s="55" t="s">
        <v>151</v>
      </c>
      <c r="C168" s="55" t="s">
        <v>152</v>
      </c>
      <c r="D168" s="55">
        <v>400</v>
      </c>
      <c r="E168" s="11"/>
      <c r="F168" s="23">
        <f t="shared" si="12"/>
        <v>376</v>
      </c>
      <c r="G168" s="24">
        <f t="shared" si="13"/>
        <v>376</v>
      </c>
      <c r="H168" s="39"/>
      <c r="I168" s="39"/>
      <c r="J168" s="39"/>
      <c r="K168" s="39"/>
      <c r="L168" s="39"/>
      <c r="O168" s="26">
        <f>IFERROR(VLOOKUP(C:C,'Results Data'!A:F,6,FALSE), "Not Found")</f>
        <v>386</v>
      </c>
      <c r="P168" s="27">
        <f>IFERROR(VLOOKUP(C:C,'Results Data'!A:M,13,FALSE), "Not Found")</f>
        <v>77</v>
      </c>
      <c r="Q168" s="27" t="b">
        <f>AND('RIDE DATA'!$A$5&lt;'Registration Data'!$P168,'RIDE DATA'!$B$5&gt;'Registration Data'!$P168)</f>
        <v>1</v>
      </c>
      <c r="R168" s="27">
        <f t="shared" si="14"/>
        <v>11.58</v>
      </c>
      <c r="S168" s="25">
        <f>COUNTIF('Historical Registration Data'!D:D,'Registration Data'!C63)</f>
        <v>0</v>
      </c>
      <c r="T168" s="28">
        <f t="shared" si="15"/>
        <v>397.58</v>
      </c>
      <c r="U168" s="29">
        <f t="shared" si="16"/>
        <v>1.0573936170212765</v>
      </c>
      <c r="V168" s="40">
        <f>IF(U168&gt;100%,((U168-1)*10000),0)</f>
        <v>573.93617021276543</v>
      </c>
    </row>
    <row r="169" spans="1:23" x14ac:dyDescent="0.25">
      <c r="A169" s="52" t="s">
        <v>25</v>
      </c>
      <c r="B169" s="53" t="s">
        <v>535</v>
      </c>
      <c r="C169" s="53" t="s">
        <v>536</v>
      </c>
      <c r="D169" s="53">
        <v>329</v>
      </c>
      <c r="E169" s="5"/>
      <c r="F169" s="23">
        <f t="shared" si="12"/>
        <v>309.26</v>
      </c>
      <c r="G169" s="24">
        <f t="shared" si="13"/>
        <v>309.26</v>
      </c>
      <c r="H169" s="39" t="s">
        <v>618</v>
      </c>
      <c r="I169" s="39" t="s">
        <v>623</v>
      </c>
      <c r="J169" s="39"/>
      <c r="K169" s="39"/>
      <c r="L169" s="39" t="s">
        <v>624</v>
      </c>
      <c r="O169" s="26">
        <f>IFERROR(VLOOKUP(C:C,'Results Data'!A:F,6,FALSE), "Not Found")</f>
        <v>348</v>
      </c>
      <c r="P169" s="27">
        <f>IFERROR(VLOOKUP(C:C,'Results Data'!A:M,13,FALSE), "Not Found")</f>
        <v>78</v>
      </c>
      <c r="Q169" s="27" t="b">
        <f>AND('RIDE DATA'!$A$5&lt;'Registration Data'!$P169,'RIDE DATA'!$B$5&gt;'Registration Data'!$P169)</f>
        <v>1</v>
      </c>
      <c r="R169" s="27">
        <f t="shared" si="14"/>
        <v>10.44</v>
      </c>
      <c r="S169" s="25">
        <f>COUNTIF('Historical Registration Data'!D:D,'Registration Data'!C262)</f>
        <v>1</v>
      </c>
      <c r="T169" s="28">
        <f t="shared" si="15"/>
        <v>358.44</v>
      </c>
      <c r="U169" s="29">
        <f t="shared" si="16"/>
        <v>1.1590247688029489</v>
      </c>
      <c r="V169" s="78">
        <v>1200</v>
      </c>
      <c r="W169" s="5"/>
    </row>
    <row r="170" spans="1:23" x14ac:dyDescent="0.25">
      <c r="A170" s="57" t="s">
        <v>28</v>
      </c>
      <c r="B170" s="55" t="s">
        <v>234</v>
      </c>
      <c r="C170" s="55" t="s">
        <v>235</v>
      </c>
      <c r="D170" s="55">
        <v>341</v>
      </c>
      <c r="E170" s="11"/>
      <c r="F170" s="23">
        <f t="shared" si="12"/>
        <v>320.53999999999996</v>
      </c>
      <c r="G170" s="24">
        <f t="shared" si="13"/>
        <v>320.53999999999996</v>
      </c>
      <c r="H170" s="39" t="s">
        <v>618</v>
      </c>
      <c r="I170" s="39"/>
      <c r="J170" s="39"/>
      <c r="K170" s="39"/>
      <c r="L170" s="39"/>
      <c r="O170" s="26">
        <f>IFERROR(VLOOKUP(C:C,'Results Data'!A:F,6,FALSE), "Not Found")</f>
        <v>344</v>
      </c>
      <c r="P170" s="27">
        <f>IFERROR(VLOOKUP(C:C,'Results Data'!A:M,13,FALSE), "Not Found")</f>
        <v>79</v>
      </c>
      <c r="Q170" s="27" t="b">
        <f>AND('RIDE DATA'!$A$5&lt;'Registration Data'!$P170,'RIDE DATA'!$B$5&gt;'Registration Data'!$P170)</f>
        <v>1</v>
      </c>
      <c r="R170" s="27">
        <f t="shared" si="14"/>
        <v>10.32</v>
      </c>
      <c r="S170" s="25">
        <f>COUNTIF('Historical Registration Data'!D:D,'Registration Data'!C105)</f>
        <v>1</v>
      </c>
      <c r="T170" s="28">
        <f t="shared" si="15"/>
        <v>354.32</v>
      </c>
      <c r="U170" s="29">
        <f t="shared" si="16"/>
        <v>1.1053846633805455</v>
      </c>
      <c r="V170" s="40">
        <f>IF(U170&gt;100%,((U170-1)*10000),0)</f>
        <v>1053.8466338054552</v>
      </c>
    </row>
    <row r="171" spans="1:23" x14ac:dyDescent="0.25">
      <c r="A171" s="52" t="s">
        <v>25</v>
      </c>
      <c r="B171" s="53" t="s">
        <v>411</v>
      </c>
      <c r="C171" s="53" t="s">
        <v>412</v>
      </c>
      <c r="D171" s="53">
        <v>270</v>
      </c>
      <c r="E171" s="5"/>
      <c r="F171" s="23">
        <f t="shared" si="12"/>
        <v>253.79999999999998</v>
      </c>
      <c r="G171" s="24">
        <f t="shared" si="13"/>
        <v>253.79999999999998</v>
      </c>
      <c r="H171" s="39" t="s">
        <v>658</v>
      </c>
      <c r="I171" s="39" t="s">
        <v>625</v>
      </c>
      <c r="J171" s="39"/>
      <c r="K171" s="39"/>
      <c r="L171" s="39" t="s">
        <v>636</v>
      </c>
      <c r="O171" s="26">
        <f>IFERROR(VLOOKUP(C:C,'Results Data'!A:F,6,FALSE), "Not Found")</f>
        <v>261</v>
      </c>
      <c r="P171" s="27">
        <f>IFERROR(VLOOKUP(C:C,'Results Data'!A:M,13,FALSE), "Not Found")</f>
        <v>76</v>
      </c>
      <c r="Q171" s="27" t="b">
        <f>AND('RIDE DATA'!$A$5&lt;'Registration Data'!$P171,'RIDE DATA'!$B$5&gt;'Registration Data'!$P171)</f>
        <v>1</v>
      </c>
      <c r="R171" s="27">
        <f t="shared" si="14"/>
        <v>7.83</v>
      </c>
      <c r="S171" s="25">
        <f>COUNTIF('Historical Registration Data'!D:D,'Registration Data'!C197)</f>
        <v>0</v>
      </c>
      <c r="T171" s="28">
        <f t="shared" si="15"/>
        <v>268.83</v>
      </c>
      <c r="U171" s="29">
        <f t="shared" si="16"/>
        <v>1.0592198581560284</v>
      </c>
      <c r="V171" s="40">
        <f>IF(U171&gt;100%,((U171-1)*10000),0)</f>
        <v>592.19858156028374</v>
      </c>
      <c r="W171" s="5"/>
    </row>
    <row r="172" spans="1:23" x14ac:dyDescent="0.25">
      <c r="A172" s="52" t="s">
        <v>25</v>
      </c>
      <c r="B172" s="53" t="s">
        <v>339</v>
      </c>
      <c r="C172" s="53" t="s">
        <v>340</v>
      </c>
      <c r="D172" s="53">
        <v>382</v>
      </c>
      <c r="E172" s="5"/>
      <c r="F172" s="23">
        <f t="shared" si="12"/>
        <v>359.08</v>
      </c>
      <c r="G172" s="24">
        <f t="shared" si="13"/>
        <v>359.08</v>
      </c>
      <c r="H172" s="39" t="s">
        <v>618</v>
      </c>
      <c r="I172" s="39" t="s">
        <v>619</v>
      </c>
      <c r="J172" s="39" t="s">
        <v>621</v>
      </c>
      <c r="K172" s="39"/>
      <c r="L172" s="39"/>
      <c r="O172" s="26">
        <f>IFERROR(VLOOKUP(C:C,'Results Data'!A:F,6,FALSE), "Not Found")</f>
        <v>355</v>
      </c>
      <c r="P172" s="27">
        <f>IFERROR(VLOOKUP(C:C,'Results Data'!A:M,13,FALSE), "Not Found")</f>
        <v>74</v>
      </c>
      <c r="Q172" s="27" t="b">
        <f>AND('RIDE DATA'!$A$5&lt;'Registration Data'!$P172,'RIDE DATA'!$B$5&gt;'Registration Data'!$P172)</f>
        <v>1</v>
      </c>
      <c r="R172" s="27">
        <f t="shared" si="14"/>
        <v>10.65</v>
      </c>
      <c r="S172" s="25">
        <f>COUNTIF('Historical Registration Data'!D:D,'Registration Data'!C159)</f>
        <v>1</v>
      </c>
      <c r="T172" s="28">
        <f t="shared" si="15"/>
        <v>365.65</v>
      </c>
      <c r="U172" s="29">
        <f t="shared" si="16"/>
        <v>1.0182967583825331</v>
      </c>
      <c r="V172" s="40">
        <f>IF(U172&gt;100%,((U172-1)*10000),0)</f>
        <v>182.96758382533085</v>
      </c>
      <c r="W172" s="5"/>
    </row>
    <row r="173" spans="1:23" x14ac:dyDescent="0.25">
      <c r="A173" s="59" t="s">
        <v>29</v>
      </c>
      <c r="B173" s="55" t="s">
        <v>192</v>
      </c>
      <c r="C173" s="55" t="s">
        <v>193</v>
      </c>
      <c r="D173" s="55">
        <v>388</v>
      </c>
      <c r="E173" s="11"/>
      <c r="F173" s="23">
        <f t="shared" si="12"/>
        <v>364.71999999999997</v>
      </c>
      <c r="G173" s="24">
        <f t="shared" si="13"/>
        <v>364.71999999999997</v>
      </c>
      <c r="H173" s="39" t="s">
        <v>618</v>
      </c>
      <c r="I173" s="39" t="s">
        <v>631</v>
      </c>
      <c r="J173" s="39"/>
      <c r="K173" s="39" t="s">
        <v>648</v>
      </c>
      <c r="L173" s="39"/>
      <c r="O173" s="26">
        <f>IFERROR(VLOOKUP(C:C,'Results Data'!A:F,6,FALSE), "Not Found")</f>
        <v>392</v>
      </c>
      <c r="P173" s="27">
        <f>IFERROR(VLOOKUP(C:C,'Results Data'!A:M,13,FALSE), "Not Found")</f>
        <v>76</v>
      </c>
      <c r="Q173" s="27" t="b">
        <f>AND('RIDE DATA'!$A$5&lt;'Registration Data'!$P173,'RIDE DATA'!$B$5&gt;'Registration Data'!$P173)</f>
        <v>1</v>
      </c>
      <c r="R173" s="27">
        <f t="shared" si="14"/>
        <v>11.76</v>
      </c>
      <c r="S173" s="25">
        <f>COUNTIF('Historical Registration Data'!D:D,'Registration Data'!C84)</f>
        <v>1</v>
      </c>
      <c r="T173" s="28">
        <f t="shared" si="15"/>
        <v>403.76</v>
      </c>
      <c r="U173" s="29">
        <f t="shared" si="16"/>
        <v>1.1070410177670542</v>
      </c>
      <c r="V173" s="40">
        <f>IF(U173&gt;100%,((U173-1)*10000),0)</f>
        <v>1070.4101776705422</v>
      </c>
    </row>
    <row r="174" spans="1:23" x14ac:dyDescent="0.25">
      <c r="A174" s="61" t="s">
        <v>26</v>
      </c>
      <c r="B174" s="55" t="s">
        <v>141</v>
      </c>
      <c r="C174" s="55" t="s">
        <v>142</v>
      </c>
      <c r="D174" s="55">
        <v>415</v>
      </c>
      <c r="E174" s="11"/>
      <c r="F174" s="23">
        <f t="shared" si="12"/>
        <v>390.09999999999997</v>
      </c>
      <c r="G174" s="24">
        <f t="shared" si="13"/>
        <v>390.09999999999997</v>
      </c>
      <c r="H174" s="39" t="s">
        <v>645</v>
      </c>
      <c r="I174" s="39" t="s">
        <v>625</v>
      </c>
      <c r="J174" s="39"/>
      <c r="K174" s="39"/>
      <c r="L174" s="39"/>
      <c r="O174" s="26">
        <f>IFERROR(VLOOKUP(C:C,'Results Data'!A:F,6,FALSE), "Not Found")</f>
        <v>419</v>
      </c>
      <c r="P174" s="27">
        <f>IFERROR(VLOOKUP(C:C,'Results Data'!A:M,13,FALSE), "Not Found")</f>
        <v>74</v>
      </c>
      <c r="Q174" s="27" t="b">
        <f>AND('RIDE DATA'!$A$5&lt;'Registration Data'!$P174,'RIDE DATA'!$B$5&gt;'Registration Data'!$P174)</f>
        <v>1</v>
      </c>
      <c r="R174" s="27">
        <f t="shared" si="14"/>
        <v>12.57</v>
      </c>
      <c r="S174" s="25">
        <f>COUNTIF('Historical Registration Data'!D:D,'Registration Data'!C58)</f>
        <v>1</v>
      </c>
      <c r="T174" s="28">
        <f t="shared" si="15"/>
        <v>431.57</v>
      </c>
      <c r="U174" s="29">
        <f t="shared" si="16"/>
        <v>1.1063060753652911</v>
      </c>
      <c r="V174" s="40">
        <f>IF(U174&gt;100%,((U174-1)*10000),0)</f>
        <v>1063.0607536529112</v>
      </c>
    </row>
    <row r="175" spans="1:23" x14ac:dyDescent="0.25">
      <c r="A175" s="59" t="s">
        <v>29</v>
      </c>
      <c r="B175" s="55" t="s">
        <v>190</v>
      </c>
      <c r="C175" s="55" t="s">
        <v>191</v>
      </c>
      <c r="D175" s="55">
        <v>204</v>
      </c>
      <c r="E175" s="11"/>
      <c r="F175" s="23">
        <f t="shared" si="12"/>
        <v>191.76</v>
      </c>
      <c r="G175" s="24">
        <f t="shared" si="13"/>
        <v>191.76</v>
      </c>
      <c r="H175" s="39" t="s">
        <v>618</v>
      </c>
      <c r="I175" s="39" t="s">
        <v>631</v>
      </c>
      <c r="J175" s="39"/>
      <c r="K175" s="39" t="s">
        <v>644</v>
      </c>
      <c r="L175" s="39"/>
      <c r="O175" s="26">
        <f>IFERROR(VLOOKUP(C:C,'Results Data'!A:F,6,FALSE), "Not Found")</f>
        <v>266</v>
      </c>
      <c r="P175" s="27">
        <f>IFERROR(VLOOKUP(C:C,'Results Data'!A:M,13,FALSE), "Not Found")</f>
        <v>76</v>
      </c>
      <c r="Q175" s="27" t="b">
        <f>AND('RIDE DATA'!$A$5&lt;'Registration Data'!$P175,'RIDE DATA'!$B$5&gt;'Registration Data'!$P175)</f>
        <v>1</v>
      </c>
      <c r="R175" s="27">
        <f t="shared" si="14"/>
        <v>7.9799999999999995</v>
      </c>
      <c r="S175" s="25">
        <f>COUNTIF('Historical Registration Data'!D:D,'Registration Data'!C83)</f>
        <v>1</v>
      </c>
      <c r="T175" s="28">
        <f t="shared" si="15"/>
        <v>273.98</v>
      </c>
      <c r="U175" s="29">
        <f t="shared" si="16"/>
        <v>1.428765123070505</v>
      </c>
      <c r="V175" s="78">
        <v>1200</v>
      </c>
    </row>
    <row r="176" spans="1:23" x14ac:dyDescent="0.25">
      <c r="A176" s="62" t="s">
        <v>2027</v>
      </c>
      <c r="B176" s="72" t="s">
        <v>573</v>
      </c>
      <c r="C176" s="72" t="s">
        <v>574</v>
      </c>
      <c r="D176" s="72">
        <v>540</v>
      </c>
      <c r="E176" s="73"/>
      <c r="F176" s="68">
        <f t="shared" si="12"/>
        <v>507.59999999999997</v>
      </c>
      <c r="G176" s="69">
        <f t="shared" si="13"/>
        <v>507.59999999999997</v>
      </c>
      <c r="H176" s="70" t="s">
        <v>629</v>
      </c>
      <c r="I176" s="70"/>
      <c r="J176" s="70"/>
      <c r="K176" s="70"/>
      <c r="L176" s="70"/>
      <c r="M176" s="67"/>
      <c r="N176" s="67"/>
      <c r="O176" s="71">
        <f>IFERROR(VLOOKUP(C:C,'Results Data'!A:F,6,FALSE), "Not Found")</f>
        <v>0</v>
      </c>
      <c r="P176" s="27">
        <f>IFERROR(VLOOKUP(C:C,'Results Data'!A:M,13,FALSE), "Not Found")</f>
        <v>0</v>
      </c>
      <c r="Q176" s="27" t="b">
        <f>AND('RIDE DATA'!$A$5&lt;'Registration Data'!$P176,'RIDE DATA'!$B$5&gt;'Registration Data'!$P176)</f>
        <v>0</v>
      </c>
      <c r="R176" s="27">
        <f t="shared" si="14"/>
        <v>0</v>
      </c>
      <c r="S176" s="25">
        <f>COUNTIF('Historical Registration Data'!D:D,'Registration Data'!C281)</f>
        <v>1</v>
      </c>
      <c r="T176" s="28">
        <f t="shared" si="15"/>
        <v>0</v>
      </c>
      <c r="U176" s="29">
        <f t="shared" si="16"/>
        <v>0</v>
      </c>
      <c r="V176" s="40">
        <f>IF(U176&gt;100%,((U176-1)*10000),0)</f>
        <v>0</v>
      </c>
      <c r="W176" s="5"/>
    </row>
    <row r="177" spans="1:23" x14ac:dyDescent="0.25">
      <c r="A177" s="54" t="s">
        <v>25</v>
      </c>
      <c r="B177" s="55" t="s">
        <v>290</v>
      </c>
      <c r="C177" s="55" t="s">
        <v>291</v>
      </c>
      <c r="D177" s="55">
        <v>410</v>
      </c>
      <c r="E177" s="11"/>
      <c r="F177" s="23">
        <f t="shared" si="12"/>
        <v>385.4</v>
      </c>
      <c r="G177" s="24">
        <f t="shared" si="13"/>
        <v>385.4</v>
      </c>
      <c r="H177" s="39" t="s">
        <v>629</v>
      </c>
      <c r="I177" s="39" t="s">
        <v>631</v>
      </c>
      <c r="J177" s="39"/>
      <c r="K177" s="39" t="s">
        <v>650</v>
      </c>
      <c r="L177" s="39"/>
      <c r="O177" s="26">
        <f>IFERROR(VLOOKUP(C:C,'Results Data'!A:F,6,FALSE), "Not Found")</f>
        <v>414</v>
      </c>
      <c r="P177" s="27">
        <f>IFERROR(VLOOKUP(C:C,'Results Data'!A:M,13,FALSE), "Not Found")</f>
        <v>77</v>
      </c>
      <c r="Q177" s="27" t="b">
        <f>AND('RIDE DATA'!$A$5&lt;'Registration Data'!$P177,'RIDE DATA'!$B$5&gt;'Registration Data'!$P177)</f>
        <v>1</v>
      </c>
      <c r="R177" s="27">
        <f t="shared" si="14"/>
        <v>12.42</v>
      </c>
      <c r="S177" s="25">
        <f>COUNTIF('Historical Registration Data'!D:D,'Registration Data'!C133)</f>
        <v>1</v>
      </c>
      <c r="T177" s="28">
        <f t="shared" si="15"/>
        <v>426.42</v>
      </c>
      <c r="U177" s="29">
        <f t="shared" si="16"/>
        <v>1.1064348728593669</v>
      </c>
      <c r="V177" s="40">
        <f>IF(U177&gt;100%,((U177-1)*10000),0)</f>
        <v>1064.3487285936692</v>
      </c>
    </row>
    <row r="178" spans="1:23" x14ac:dyDescent="0.25">
      <c r="A178" s="75" t="s">
        <v>2026</v>
      </c>
      <c r="B178" s="72" t="s">
        <v>459</v>
      </c>
      <c r="C178" s="72" t="s">
        <v>460</v>
      </c>
      <c r="D178" s="72">
        <v>376</v>
      </c>
      <c r="E178" s="73"/>
      <c r="F178" s="68">
        <f t="shared" si="12"/>
        <v>353.44</v>
      </c>
      <c r="G178" s="69">
        <f t="shared" si="13"/>
        <v>353.44</v>
      </c>
      <c r="H178" s="70"/>
      <c r="I178" s="70"/>
      <c r="J178" s="70"/>
      <c r="K178" s="70"/>
      <c r="L178" s="70"/>
      <c r="M178" s="67"/>
      <c r="N178" s="67"/>
      <c r="O178" s="71">
        <f>IFERROR(VLOOKUP(C:C,'Results Data'!A:F,6,FALSE), "Not Found")</f>
        <v>0</v>
      </c>
      <c r="P178" s="27">
        <f>IFERROR(VLOOKUP(C:C,'Results Data'!A:M,13,FALSE), "Not Found")</f>
        <v>0</v>
      </c>
      <c r="Q178" s="27" t="b">
        <f>AND('RIDE DATA'!$A$5&lt;'Registration Data'!$P178,'RIDE DATA'!$B$5&gt;'Registration Data'!$P178)</f>
        <v>0</v>
      </c>
      <c r="R178" s="27">
        <f t="shared" si="14"/>
        <v>0</v>
      </c>
      <c r="S178" s="25">
        <f>COUNTIF('Historical Registration Data'!D:D,'Registration Data'!C221)</f>
        <v>1</v>
      </c>
      <c r="T178" s="28">
        <f t="shared" si="15"/>
        <v>0</v>
      </c>
      <c r="U178" s="29">
        <f t="shared" si="16"/>
        <v>0</v>
      </c>
      <c r="V178" s="40">
        <f>IF(U178&gt;100%,((U178-1)*10000),0)</f>
        <v>0</v>
      </c>
      <c r="W178" s="5"/>
    </row>
    <row r="179" spans="1:23" x14ac:dyDescent="0.25">
      <c r="A179" s="62" t="s">
        <v>2027</v>
      </c>
      <c r="B179" s="72" t="s">
        <v>489</v>
      </c>
      <c r="C179" s="72" t="s">
        <v>490</v>
      </c>
      <c r="D179" s="72">
        <v>220</v>
      </c>
      <c r="E179" s="73"/>
      <c r="F179" s="68">
        <f t="shared" si="12"/>
        <v>206.79999999999998</v>
      </c>
      <c r="G179" s="69">
        <f t="shared" si="13"/>
        <v>206.79999999999998</v>
      </c>
      <c r="H179" s="70" t="s">
        <v>645</v>
      </c>
      <c r="I179" s="70" t="s">
        <v>623</v>
      </c>
      <c r="J179" s="70"/>
      <c r="K179" s="70"/>
      <c r="L179" s="70" t="s">
        <v>659</v>
      </c>
      <c r="M179" s="67"/>
      <c r="N179" s="67"/>
      <c r="O179" s="71">
        <f>IFERROR(VLOOKUP(C:C,'Results Data'!A:F,6,FALSE), "Not Found")</f>
        <v>0</v>
      </c>
      <c r="P179" s="27">
        <f>IFERROR(VLOOKUP(C:C,'Results Data'!A:M,13,FALSE), "Not Found")</f>
        <v>0</v>
      </c>
      <c r="Q179" s="27" t="b">
        <f>AND('RIDE DATA'!$A$5&lt;'Registration Data'!$P179,'RIDE DATA'!$B$5&gt;'Registration Data'!$P179)</f>
        <v>0</v>
      </c>
      <c r="R179" s="27">
        <f t="shared" si="14"/>
        <v>0</v>
      </c>
      <c r="S179" s="25">
        <f>COUNTIF('Historical Registration Data'!D:D,'Registration Data'!C238)</f>
        <v>1</v>
      </c>
      <c r="T179" s="28">
        <f t="shared" si="15"/>
        <v>0</v>
      </c>
      <c r="U179" s="29">
        <f t="shared" si="16"/>
        <v>0</v>
      </c>
      <c r="V179" s="40">
        <f>IF(U179&gt;100%,((U179-1)*10000),0)</f>
        <v>0</v>
      </c>
      <c r="W179" s="5"/>
    </row>
    <row r="180" spans="1:23" x14ac:dyDescent="0.25">
      <c r="A180" s="52" t="s">
        <v>25</v>
      </c>
      <c r="B180" s="53" t="s">
        <v>415</v>
      </c>
      <c r="C180" s="53" t="s">
        <v>416</v>
      </c>
      <c r="D180" s="53">
        <v>248</v>
      </c>
      <c r="E180" s="5"/>
      <c r="F180" s="23">
        <f t="shared" si="12"/>
        <v>233.11999999999998</v>
      </c>
      <c r="G180" s="24">
        <f t="shared" si="13"/>
        <v>233.11999999999998</v>
      </c>
      <c r="H180" s="39" t="s">
        <v>618</v>
      </c>
      <c r="I180" s="39" t="s">
        <v>623</v>
      </c>
      <c r="J180" s="39"/>
      <c r="K180" s="39"/>
      <c r="L180" s="39" t="s">
        <v>659</v>
      </c>
      <c r="O180" s="26">
        <f>IFERROR(VLOOKUP(C:C,'Results Data'!A:F,6,FALSE), "Not Found")</f>
        <v>259</v>
      </c>
      <c r="P180" s="27">
        <f>IFERROR(VLOOKUP(C:C,'Results Data'!A:M,13,FALSE), "Not Found")</f>
        <v>75</v>
      </c>
      <c r="Q180" s="27" t="b">
        <f>AND('RIDE DATA'!$A$5&lt;'Registration Data'!$P180,'RIDE DATA'!$B$5&gt;'Registration Data'!$P180)</f>
        <v>1</v>
      </c>
      <c r="R180" s="27">
        <f t="shared" si="14"/>
        <v>7.77</v>
      </c>
      <c r="S180" s="25">
        <f>COUNTIF('Historical Registration Data'!D:D,'Registration Data'!C199)</f>
        <v>1</v>
      </c>
      <c r="T180" s="28">
        <f t="shared" si="15"/>
        <v>266.77</v>
      </c>
      <c r="U180" s="29">
        <f t="shared" si="16"/>
        <v>1.1443462594371998</v>
      </c>
      <c r="V180" s="78">
        <v>1200</v>
      </c>
      <c r="W180" s="5"/>
    </row>
    <row r="181" spans="1:23" x14ac:dyDescent="0.25">
      <c r="A181" s="58" t="s">
        <v>28</v>
      </c>
      <c r="B181" s="53" t="s">
        <v>497</v>
      </c>
      <c r="C181" s="53" t="s">
        <v>498</v>
      </c>
      <c r="D181" s="53">
        <v>446</v>
      </c>
      <c r="E181" s="5"/>
      <c r="F181" s="23">
        <f t="shared" si="12"/>
        <v>419.23999999999995</v>
      </c>
      <c r="G181" s="24">
        <f t="shared" si="13"/>
        <v>419.23999999999995</v>
      </c>
      <c r="H181" s="39" t="s">
        <v>618</v>
      </c>
      <c r="I181" s="39"/>
      <c r="J181" s="39"/>
      <c r="K181" s="39"/>
      <c r="L181" s="39"/>
      <c r="O181" s="26">
        <f>IFERROR(VLOOKUP(C:C,'Results Data'!A:F,6,FALSE), "Not Found")</f>
        <v>463</v>
      </c>
      <c r="P181" s="27">
        <f>IFERROR(VLOOKUP(C:C,'Results Data'!A:M,13,FALSE), "Not Found")</f>
        <v>76</v>
      </c>
      <c r="Q181" s="27" t="b">
        <f>AND('RIDE DATA'!$A$5&lt;'Registration Data'!$P181,'RIDE DATA'!$B$5&gt;'Registration Data'!$P181)</f>
        <v>1</v>
      </c>
      <c r="R181" s="27">
        <f t="shared" si="14"/>
        <v>13.889999999999999</v>
      </c>
      <c r="S181" s="25">
        <f>COUNTIF('Historical Registration Data'!D:D,'Registration Data'!C242)</f>
        <v>1</v>
      </c>
      <c r="T181" s="28">
        <f t="shared" si="15"/>
        <v>476.89</v>
      </c>
      <c r="U181" s="29">
        <f t="shared" si="16"/>
        <v>1.1375107337086157</v>
      </c>
      <c r="V181" s="78">
        <v>1200</v>
      </c>
      <c r="W181" s="5"/>
    </row>
    <row r="182" spans="1:23" x14ac:dyDescent="0.25">
      <c r="A182" s="54" t="s">
        <v>25</v>
      </c>
      <c r="B182" s="55" t="s">
        <v>194</v>
      </c>
      <c r="C182" s="55" t="s">
        <v>195</v>
      </c>
      <c r="D182" s="55">
        <v>299</v>
      </c>
      <c r="E182" s="11"/>
      <c r="F182" s="23">
        <f t="shared" si="12"/>
        <v>281.06</v>
      </c>
      <c r="G182" s="24">
        <f t="shared" si="13"/>
        <v>281.06</v>
      </c>
      <c r="H182" s="39"/>
      <c r="I182" s="39"/>
      <c r="J182" s="39"/>
      <c r="K182" s="39"/>
      <c r="L182" s="39"/>
      <c r="O182" s="26">
        <f>IFERROR(VLOOKUP(C:C,'Results Data'!A:F,6,FALSE), "Not Found")</f>
        <v>303</v>
      </c>
      <c r="P182" s="27">
        <f>IFERROR(VLOOKUP(C:C,'Results Data'!A:M,13,FALSE), "Not Found")</f>
        <v>77</v>
      </c>
      <c r="Q182" s="27" t="b">
        <f>AND('RIDE DATA'!$A$5&lt;'Registration Data'!$P182,'RIDE DATA'!$B$5&gt;'Registration Data'!$P182)</f>
        <v>1</v>
      </c>
      <c r="R182" s="27">
        <f t="shared" si="14"/>
        <v>9.09</v>
      </c>
      <c r="S182" s="25">
        <f>COUNTIF('Historical Registration Data'!D:D,'Registration Data'!C85)</f>
        <v>1</v>
      </c>
      <c r="T182" s="28">
        <f t="shared" si="15"/>
        <v>312.08999999999997</v>
      </c>
      <c r="U182" s="29">
        <f t="shared" si="16"/>
        <v>1.1104034725681349</v>
      </c>
      <c r="V182" s="40">
        <f>IF(U182&gt;100%,((U182-1)*10000),0)</f>
        <v>1104.0347256813488</v>
      </c>
    </row>
    <row r="183" spans="1:23" x14ac:dyDescent="0.25">
      <c r="A183" s="57" t="s">
        <v>28</v>
      </c>
      <c r="B183" s="55" t="s">
        <v>127</v>
      </c>
      <c r="C183" s="55" t="s">
        <v>128</v>
      </c>
      <c r="D183" s="55">
        <v>149</v>
      </c>
      <c r="E183" s="11"/>
      <c r="F183" s="23">
        <f t="shared" si="12"/>
        <v>140.06</v>
      </c>
      <c r="G183" s="24">
        <f t="shared" si="13"/>
        <v>140.06</v>
      </c>
      <c r="H183" s="39" t="s">
        <v>618</v>
      </c>
      <c r="I183" s="39" t="s">
        <v>623</v>
      </c>
      <c r="J183" s="39"/>
      <c r="K183" s="39"/>
      <c r="L183" s="39" t="s">
        <v>624</v>
      </c>
      <c r="O183" s="26">
        <f>IFERROR(VLOOKUP(C:C,'Results Data'!A:F,6,FALSE), "Not Found")</f>
        <v>197</v>
      </c>
      <c r="P183" s="27">
        <f>IFERROR(VLOOKUP(C:C,'Results Data'!A:M,13,FALSE), "Not Found")</f>
        <v>76</v>
      </c>
      <c r="Q183" s="27" t="b">
        <f>AND('RIDE DATA'!$A$5&lt;'Registration Data'!$P183,'RIDE DATA'!$B$5&gt;'Registration Data'!$P183)</f>
        <v>1</v>
      </c>
      <c r="R183" s="27">
        <f t="shared" si="14"/>
        <v>5.91</v>
      </c>
      <c r="S183" s="25">
        <f>COUNTIF('Historical Registration Data'!D:D,'Registration Data'!C51)</f>
        <v>0</v>
      </c>
      <c r="T183" s="28">
        <f t="shared" si="15"/>
        <v>202.91</v>
      </c>
      <c r="U183" s="29">
        <f t="shared" si="16"/>
        <v>1.4487362558903327</v>
      </c>
      <c r="V183" s="78">
        <v>1200</v>
      </c>
    </row>
    <row r="184" spans="1:23" x14ac:dyDescent="0.25">
      <c r="A184" s="58" t="s">
        <v>2028</v>
      </c>
      <c r="B184" s="72" t="s">
        <v>485</v>
      </c>
      <c r="C184" s="72" t="s">
        <v>486</v>
      </c>
      <c r="D184" s="72">
        <v>570</v>
      </c>
      <c r="E184" s="73"/>
      <c r="F184" s="68">
        <f t="shared" si="12"/>
        <v>535.79999999999995</v>
      </c>
      <c r="G184" s="69">
        <f t="shared" si="13"/>
        <v>0</v>
      </c>
      <c r="H184" s="70" t="s">
        <v>629</v>
      </c>
      <c r="I184" s="70"/>
      <c r="J184" s="70"/>
      <c r="K184" s="70"/>
      <c r="L184" s="70"/>
      <c r="M184" s="67"/>
      <c r="N184" s="67"/>
      <c r="O184" s="71" t="str">
        <f>IFERROR(VLOOKUP(C:C,'Results Data'!A:F,6,FALSE), "Not Found")</f>
        <v>Not Found</v>
      </c>
      <c r="P184" s="27" t="str">
        <f>IFERROR(VLOOKUP(C:C,'Results Data'!A:M,13,FALSE), "Not Found")</f>
        <v>Not Found</v>
      </c>
      <c r="Q184" s="27" t="b">
        <f>AND('RIDE DATA'!$A$5&lt;'Registration Data'!$P184,'RIDE DATA'!$B$5&gt;'Registration Data'!$P184)</f>
        <v>0</v>
      </c>
      <c r="R184" s="27">
        <f t="shared" si="14"/>
        <v>0</v>
      </c>
      <c r="S184" s="25">
        <f>COUNTIF('Historical Registration Data'!D:D,'Registration Data'!C236)</f>
        <v>0</v>
      </c>
      <c r="T184" s="28" t="e">
        <f t="shared" si="15"/>
        <v>#VALUE!</v>
      </c>
      <c r="U184" s="29" t="e">
        <f t="shared" si="16"/>
        <v>#VALUE!</v>
      </c>
      <c r="V184" s="40"/>
      <c r="W184" s="5"/>
    </row>
    <row r="185" spans="1:23" x14ac:dyDescent="0.25">
      <c r="A185" s="54" t="s">
        <v>25</v>
      </c>
      <c r="B185" s="55" t="s">
        <v>232</v>
      </c>
      <c r="C185" s="55" t="s">
        <v>233</v>
      </c>
      <c r="D185" s="55">
        <v>330</v>
      </c>
      <c r="E185" s="11"/>
      <c r="F185" s="23">
        <f t="shared" si="12"/>
        <v>310.2</v>
      </c>
      <c r="G185" s="24">
        <f t="shared" si="13"/>
        <v>310.2</v>
      </c>
      <c r="H185" s="39" t="s">
        <v>618</v>
      </c>
      <c r="I185" s="39" t="s">
        <v>619</v>
      </c>
      <c r="J185" s="39" t="s">
        <v>640</v>
      </c>
      <c r="K185" s="39"/>
      <c r="L185" s="39"/>
      <c r="O185" s="26">
        <f>IFERROR(VLOOKUP(C:C,'Results Data'!A:F,6,FALSE), "Not Found")</f>
        <v>261</v>
      </c>
      <c r="P185" s="27">
        <f>IFERROR(VLOOKUP(C:C,'Results Data'!A:M,13,FALSE), "Not Found")</f>
        <v>77</v>
      </c>
      <c r="Q185" s="27" t="b">
        <f>AND('RIDE DATA'!$A$5&lt;'Registration Data'!$P185,'RIDE DATA'!$B$5&gt;'Registration Data'!$P185)</f>
        <v>1</v>
      </c>
      <c r="R185" s="27">
        <f t="shared" si="14"/>
        <v>7.83</v>
      </c>
      <c r="S185" s="25">
        <f>COUNTIF('Historical Registration Data'!D:D,'Registration Data'!C104)</f>
        <v>1</v>
      </c>
      <c r="T185" s="28">
        <f t="shared" si="15"/>
        <v>268.83</v>
      </c>
      <c r="U185" s="29">
        <f t="shared" si="16"/>
        <v>0.86663442940038682</v>
      </c>
      <c r="V185" s="40">
        <f>IF(U185&gt;100%,((U185-1)*10000),0)</f>
        <v>0</v>
      </c>
    </row>
    <row r="186" spans="1:23" x14ac:dyDescent="0.25">
      <c r="A186" s="62" t="s">
        <v>2027</v>
      </c>
      <c r="B186" s="72" t="s">
        <v>505</v>
      </c>
      <c r="C186" s="72" t="s">
        <v>506</v>
      </c>
      <c r="D186" s="72">
        <v>230</v>
      </c>
      <c r="E186" s="73"/>
      <c r="F186" s="68">
        <f t="shared" si="12"/>
        <v>216.2</v>
      </c>
      <c r="G186" s="69">
        <f t="shared" si="13"/>
        <v>216.2</v>
      </c>
      <c r="H186" s="70" t="s">
        <v>645</v>
      </c>
      <c r="I186" s="70" t="s">
        <v>625</v>
      </c>
      <c r="J186" s="70"/>
      <c r="K186" s="70"/>
      <c r="L186" s="70" t="s">
        <v>659</v>
      </c>
      <c r="M186" s="67"/>
      <c r="N186" s="67"/>
      <c r="O186" s="71">
        <f>IFERROR(VLOOKUP(C:C,'Results Data'!A:F,6,FALSE), "Not Found")</f>
        <v>0</v>
      </c>
      <c r="P186" s="27">
        <f>IFERROR(VLOOKUP(C:C,'Results Data'!A:M,13,FALSE), "Not Found")</f>
        <v>0</v>
      </c>
      <c r="Q186" s="27" t="b">
        <f>AND('RIDE DATA'!$A$5&lt;'Registration Data'!$P186,'RIDE DATA'!$B$5&gt;'Registration Data'!$P186)</f>
        <v>0</v>
      </c>
      <c r="R186" s="27">
        <f t="shared" si="14"/>
        <v>0</v>
      </c>
      <c r="S186" s="25">
        <f>COUNTIF('Historical Registration Data'!D:D,'Registration Data'!C246)</f>
        <v>1</v>
      </c>
      <c r="T186" s="28">
        <f t="shared" si="15"/>
        <v>0</v>
      </c>
      <c r="U186" s="29">
        <f t="shared" si="16"/>
        <v>0</v>
      </c>
      <c r="V186" s="40">
        <f>IF(U186&gt;100%,((U186-1)*10000),0)</f>
        <v>0</v>
      </c>
      <c r="W186" s="5"/>
    </row>
    <row r="187" spans="1:23" x14ac:dyDescent="0.25">
      <c r="A187" s="54" t="s">
        <v>25</v>
      </c>
      <c r="B187" s="55" t="s">
        <v>115</v>
      </c>
      <c r="C187" s="55" t="s">
        <v>116</v>
      </c>
      <c r="D187" s="55">
        <v>239</v>
      </c>
      <c r="E187" s="11"/>
      <c r="F187" s="23">
        <f t="shared" si="12"/>
        <v>224.66</v>
      </c>
      <c r="G187" s="24">
        <f t="shared" si="13"/>
        <v>224.66</v>
      </c>
      <c r="H187" s="39" t="s">
        <v>618</v>
      </c>
      <c r="I187" s="39" t="s">
        <v>619</v>
      </c>
      <c r="J187" s="39" t="s">
        <v>640</v>
      </c>
      <c r="K187" s="39"/>
      <c r="L187" s="39"/>
      <c r="O187" s="26">
        <f>IFERROR(VLOOKUP(C:C,'Results Data'!A:F,6,FALSE), "Not Found")</f>
        <v>240</v>
      </c>
      <c r="P187" s="27">
        <f>IFERROR(VLOOKUP(C:C,'Results Data'!A:M,13,FALSE), "Not Found")</f>
        <v>74</v>
      </c>
      <c r="Q187" s="27" t="b">
        <f>AND('RIDE DATA'!$A$5&lt;'Registration Data'!$P187,'RIDE DATA'!$B$5&gt;'Registration Data'!$P187)</f>
        <v>1</v>
      </c>
      <c r="R187" s="27">
        <f t="shared" si="14"/>
        <v>7.1999999999999993</v>
      </c>
      <c r="S187" s="25">
        <f>COUNTIF('Historical Registration Data'!D:D,'Registration Data'!C45)</f>
        <v>1</v>
      </c>
      <c r="T187" s="28">
        <f t="shared" si="15"/>
        <v>247.2</v>
      </c>
      <c r="U187" s="29">
        <f t="shared" si="16"/>
        <v>1.1003293866286834</v>
      </c>
      <c r="V187" s="40">
        <f>IF(U187&gt;100%,((U187-1)*10000),0)</f>
        <v>1003.293866286834</v>
      </c>
    </row>
    <row r="188" spans="1:23" x14ac:dyDescent="0.25">
      <c r="A188" s="60" t="s">
        <v>29</v>
      </c>
      <c r="B188" s="53" t="s">
        <v>441</v>
      </c>
      <c r="C188" s="53" t="s">
        <v>442</v>
      </c>
      <c r="D188" s="53">
        <v>450</v>
      </c>
      <c r="E188" s="5"/>
      <c r="F188" s="23">
        <f t="shared" si="12"/>
        <v>423</v>
      </c>
      <c r="G188" s="24">
        <f t="shared" si="13"/>
        <v>423</v>
      </c>
      <c r="H188" s="39" t="s">
        <v>618</v>
      </c>
      <c r="I188" s="39" t="s">
        <v>631</v>
      </c>
      <c r="J188" s="39"/>
      <c r="K188" s="39"/>
      <c r="L188" s="39"/>
      <c r="O188" s="26">
        <f>IFERROR(VLOOKUP(C:C,'Results Data'!A:F,6,FALSE), "Not Found")</f>
        <v>459</v>
      </c>
      <c r="P188" s="27">
        <f>IFERROR(VLOOKUP(C:C,'Results Data'!A:M,13,FALSE), "Not Found")</f>
        <v>76</v>
      </c>
      <c r="Q188" s="27" t="b">
        <f>AND('RIDE DATA'!$A$5&lt;'Registration Data'!$P188,'RIDE DATA'!$B$5&gt;'Registration Data'!$P188)</f>
        <v>1</v>
      </c>
      <c r="R188" s="27">
        <f t="shared" si="14"/>
        <v>13.77</v>
      </c>
      <c r="S188" s="25">
        <f>COUNTIF('Historical Registration Data'!D:D,'Registration Data'!C212)</f>
        <v>0</v>
      </c>
      <c r="T188" s="28">
        <f t="shared" si="15"/>
        <v>472.77</v>
      </c>
      <c r="U188" s="29">
        <f t="shared" si="16"/>
        <v>1.1176595744680851</v>
      </c>
      <c r="V188" s="40">
        <f>IF(U188&gt;100%,((U188-1)*10000),0)</f>
        <v>1176.5957446808507</v>
      </c>
      <c r="W188" s="5"/>
    </row>
    <row r="189" spans="1:23" x14ac:dyDescent="0.25">
      <c r="A189" s="60" t="s">
        <v>29</v>
      </c>
      <c r="B189" s="53" t="s">
        <v>371</v>
      </c>
      <c r="C189" s="53" t="s">
        <v>372</v>
      </c>
      <c r="D189" s="53">
        <v>341</v>
      </c>
      <c r="E189" s="5"/>
      <c r="F189" s="23">
        <f t="shared" si="12"/>
        <v>320.53999999999996</v>
      </c>
      <c r="G189" s="24">
        <f t="shared" si="13"/>
        <v>320.53999999999996</v>
      </c>
      <c r="H189" s="39" t="s">
        <v>622</v>
      </c>
      <c r="I189" s="39" t="s">
        <v>625</v>
      </c>
      <c r="J189" s="39"/>
      <c r="K189" s="39"/>
      <c r="L189" s="39" t="s">
        <v>626</v>
      </c>
      <c r="O189" s="26">
        <f>IFERROR(VLOOKUP(C:C,'Results Data'!A:F,6,FALSE), "Not Found")</f>
        <v>415</v>
      </c>
      <c r="P189" s="27">
        <f>IFERROR(VLOOKUP(C:C,'Results Data'!A:M,13,FALSE), "Not Found")</f>
        <v>77</v>
      </c>
      <c r="Q189" s="27" t="b">
        <f>AND('RIDE DATA'!$A$5&lt;'Registration Data'!$P189,'RIDE DATA'!$B$5&gt;'Registration Data'!$P189)</f>
        <v>1</v>
      </c>
      <c r="R189" s="27">
        <f t="shared" si="14"/>
        <v>12.45</v>
      </c>
      <c r="S189" s="25">
        <f>COUNTIF('Historical Registration Data'!D:D,'Registration Data'!C176)</f>
        <v>0</v>
      </c>
      <c r="T189" s="28">
        <f t="shared" si="15"/>
        <v>427.45</v>
      </c>
      <c r="U189" s="29">
        <f t="shared" si="16"/>
        <v>1.3335309165782743</v>
      </c>
      <c r="V189" s="78">
        <v>1200</v>
      </c>
      <c r="W189" s="5"/>
    </row>
    <row r="190" spans="1:23" x14ac:dyDescent="0.25">
      <c r="A190" s="57" t="s">
        <v>28</v>
      </c>
      <c r="B190" s="55" t="s">
        <v>220</v>
      </c>
      <c r="C190" s="55" t="s">
        <v>221</v>
      </c>
      <c r="D190" s="55">
        <v>356</v>
      </c>
      <c r="E190" s="11"/>
      <c r="F190" s="23">
        <f t="shared" si="12"/>
        <v>334.64</v>
      </c>
      <c r="G190" s="24">
        <f t="shared" si="13"/>
        <v>334.64</v>
      </c>
      <c r="H190" s="39" t="s">
        <v>629</v>
      </c>
      <c r="I190" s="39"/>
      <c r="J190" s="39"/>
      <c r="K190" s="39"/>
      <c r="L190" s="39"/>
      <c r="O190" s="26">
        <f>IFERROR(VLOOKUP(C:C,'Results Data'!A:F,6,FALSE), "Not Found")</f>
        <v>312</v>
      </c>
      <c r="P190" s="27">
        <f>IFERROR(VLOOKUP(C:C,'Results Data'!A:M,13,FALSE), "Not Found")</f>
        <v>73</v>
      </c>
      <c r="Q190" s="27" t="b">
        <f>AND('RIDE DATA'!$A$5&lt;'Registration Data'!$P190,'RIDE DATA'!$B$5&gt;'Registration Data'!$P190)</f>
        <v>1</v>
      </c>
      <c r="R190" s="27">
        <f t="shared" si="14"/>
        <v>9.36</v>
      </c>
      <c r="S190" s="25">
        <f>COUNTIF('Historical Registration Data'!D:D,'Registration Data'!C98)</f>
        <v>1</v>
      </c>
      <c r="T190" s="28">
        <f t="shared" si="15"/>
        <v>321.36</v>
      </c>
      <c r="U190" s="29">
        <f t="shared" si="16"/>
        <v>0.96031556299306731</v>
      </c>
      <c r="V190" s="40">
        <f>IF(U190&gt;100%,((U190-1)*10000),0)</f>
        <v>0</v>
      </c>
    </row>
    <row r="191" spans="1:23" x14ac:dyDescent="0.25">
      <c r="A191" s="59" t="s">
        <v>29</v>
      </c>
      <c r="B191" s="55" t="s">
        <v>169</v>
      </c>
      <c r="C191" s="55" t="s">
        <v>170</v>
      </c>
      <c r="D191" s="55">
        <v>501</v>
      </c>
      <c r="E191" s="11"/>
      <c r="F191" s="23">
        <f t="shared" si="12"/>
        <v>470.94</v>
      </c>
      <c r="G191" s="24">
        <f t="shared" si="13"/>
        <v>470.94</v>
      </c>
      <c r="H191" s="39"/>
      <c r="I191" s="39"/>
      <c r="J191" s="39"/>
      <c r="K191" s="39"/>
      <c r="L191" s="39"/>
      <c r="O191" s="26">
        <f>IFERROR(VLOOKUP(C:C,'Results Data'!A:F,6,FALSE), "Not Found")</f>
        <v>510</v>
      </c>
      <c r="P191" s="27">
        <f>IFERROR(VLOOKUP(C:C,'Results Data'!A:M,13,FALSE), "Not Found")</f>
        <v>77</v>
      </c>
      <c r="Q191" s="27" t="b">
        <f>AND('RIDE DATA'!$A$5&lt;'Registration Data'!$P191,'RIDE DATA'!$B$5&gt;'Registration Data'!$P191)</f>
        <v>1</v>
      </c>
      <c r="R191" s="27">
        <f t="shared" si="14"/>
        <v>15.299999999999999</v>
      </c>
      <c r="S191" s="25">
        <f>COUNTIF('Historical Registration Data'!D:D,'Registration Data'!C72)</f>
        <v>1</v>
      </c>
      <c r="T191" s="28">
        <f t="shared" si="15"/>
        <v>525.29999999999995</v>
      </c>
      <c r="U191" s="29">
        <f t="shared" si="16"/>
        <v>1.1154287170340169</v>
      </c>
      <c r="V191" s="40">
        <f>IF(U191&gt;100%,((U191-1)*10000),0)</f>
        <v>1154.287170340169</v>
      </c>
    </row>
    <row r="192" spans="1:23" x14ac:dyDescent="0.25">
      <c r="A192" s="59" t="s">
        <v>29</v>
      </c>
      <c r="B192" s="55" t="s">
        <v>91</v>
      </c>
      <c r="C192" s="55" t="s">
        <v>92</v>
      </c>
      <c r="D192" s="55">
        <v>312</v>
      </c>
      <c r="E192" s="11"/>
      <c r="F192" s="23">
        <f t="shared" si="12"/>
        <v>293.27999999999997</v>
      </c>
      <c r="G192" s="24">
        <f t="shared" si="13"/>
        <v>293.27999999999997</v>
      </c>
      <c r="H192" s="39" t="s">
        <v>618</v>
      </c>
      <c r="I192" s="39" t="s">
        <v>630</v>
      </c>
      <c r="J192" s="39" t="s">
        <v>633</v>
      </c>
      <c r="K192" s="39"/>
      <c r="L192" s="39"/>
      <c r="O192" s="26">
        <f>IFERROR(VLOOKUP(C:C,'Results Data'!A:F,6,FALSE), "Not Found")</f>
        <v>327</v>
      </c>
      <c r="P192" s="27">
        <f>IFERROR(VLOOKUP(C:C,'Results Data'!A:M,13,FALSE), "Not Found")</f>
        <v>77</v>
      </c>
      <c r="Q192" s="27" t="b">
        <f>AND('RIDE DATA'!$A$5&lt;'Registration Data'!$P192,'RIDE DATA'!$B$5&gt;'Registration Data'!$P192)</f>
        <v>1</v>
      </c>
      <c r="R192" s="27">
        <f t="shared" si="14"/>
        <v>9.81</v>
      </c>
      <c r="S192" s="25">
        <f>COUNTIF('Historical Registration Data'!D:D,'Registration Data'!C33)</f>
        <v>0</v>
      </c>
      <c r="T192" s="28">
        <f t="shared" si="15"/>
        <v>336.81</v>
      </c>
      <c r="U192" s="29">
        <f t="shared" si="16"/>
        <v>1.1484247135842882</v>
      </c>
      <c r="V192" s="78">
        <v>1200</v>
      </c>
    </row>
    <row r="193" spans="1:23" x14ac:dyDescent="0.25">
      <c r="A193" s="62" t="s">
        <v>2027</v>
      </c>
      <c r="B193" s="72" t="s">
        <v>557</v>
      </c>
      <c r="C193" s="72" t="s">
        <v>558</v>
      </c>
      <c r="D193" s="72">
        <v>350</v>
      </c>
      <c r="E193" s="73"/>
      <c r="F193" s="68">
        <f t="shared" si="12"/>
        <v>329</v>
      </c>
      <c r="G193" s="69">
        <f t="shared" si="13"/>
        <v>0</v>
      </c>
      <c r="H193" s="70" t="s">
        <v>622</v>
      </c>
      <c r="I193" s="70" t="s">
        <v>631</v>
      </c>
      <c r="J193" s="70"/>
      <c r="K193" s="70" t="s">
        <v>644</v>
      </c>
      <c r="L193" s="70"/>
      <c r="M193" s="67"/>
      <c r="N193" s="67"/>
      <c r="O193" s="71" t="str">
        <f>IFERROR(VLOOKUP(C:C,'Results Data'!A:F,6,FALSE), "Not Found")</f>
        <v>Not Found</v>
      </c>
      <c r="P193" s="27" t="str">
        <f>IFERROR(VLOOKUP(C:C,'Results Data'!A:M,13,FALSE), "Not Found")</f>
        <v>Not Found</v>
      </c>
      <c r="Q193" s="27" t="b">
        <f>AND('RIDE DATA'!$A$5&lt;'Registration Data'!$P193,'RIDE DATA'!$B$5&gt;'Registration Data'!$P193)</f>
        <v>0</v>
      </c>
      <c r="R193" s="27">
        <f t="shared" si="14"/>
        <v>0</v>
      </c>
      <c r="S193" s="25">
        <f>COUNTIF('Historical Registration Data'!D:D,'Registration Data'!C273)</f>
        <v>1</v>
      </c>
      <c r="T193" s="28" t="e">
        <f t="shared" si="15"/>
        <v>#VALUE!</v>
      </c>
      <c r="U193" s="29" t="e">
        <f t="shared" si="16"/>
        <v>#VALUE!</v>
      </c>
      <c r="V193" s="40"/>
      <c r="W193" s="5"/>
    </row>
    <row r="194" spans="1:23" x14ac:dyDescent="0.25">
      <c r="A194" s="52" t="s">
        <v>25</v>
      </c>
      <c r="B194" s="53" t="s">
        <v>357</v>
      </c>
      <c r="C194" s="53" t="s">
        <v>358</v>
      </c>
      <c r="D194" s="53">
        <v>513</v>
      </c>
      <c r="E194" s="5"/>
      <c r="F194" s="23">
        <f t="shared" ref="F194:F257" si="17">D194*0.94</f>
        <v>482.21999999999997</v>
      </c>
      <c r="G194" s="24">
        <f t="shared" ref="G194:G257" si="18">IF(O194="Not Found",0,F194)</f>
        <v>482.21999999999997</v>
      </c>
      <c r="H194" s="39"/>
      <c r="I194" s="39"/>
      <c r="J194" s="39"/>
      <c r="K194" s="39"/>
      <c r="L194" s="39"/>
      <c r="O194" s="26">
        <f>IFERROR(VLOOKUP(C:C,'Results Data'!A:F,6,FALSE), "Not Found")</f>
        <v>519</v>
      </c>
      <c r="P194" s="27">
        <f>IFERROR(VLOOKUP(C:C,'Results Data'!A:M,13,FALSE), "Not Found")</f>
        <v>77</v>
      </c>
      <c r="Q194" s="27" t="b">
        <f>AND('RIDE DATA'!$A$5&lt;'Registration Data'!$P194,'RIDE DATA'!$B$5&gt;'Registration Data'!$P194)</f>
        <v>1</v>
      </c>
      <c r="R194" s="27">
        <f t="shared" ref="R194:R257" si="19">IF(Q194=TRUE,O194*0.03,0)</f>
        <v>15.57</v>
      </c>
      <c r="S194" s="25">
        <f>COUNTIF('Historical Registration Data'!D:D,'Registration Data'!C169)</f>
        <v>1</v>
      </c>
      <c r="T194" s="28">
        <f t="shared" ref="T194:T257" si="20">R194+O194</f>
        <v>534.57000000000005</v>
      </c>
      <c r="U194" s="29">
        <f t="shared" ref="U194:U257" si="21">T194/F194</f>
        <v>1.10856040811248</v>
      </c>
      <c r="V194" s="40">
        <f>IF(U194&gt;100%,((U194-1)*10000),0)</f>
        <v>1085.6040811248001</v>
      </c>
      <c r="W194" s="5"/>
    </row>
    <row r="195" spans="1:23" x14ac:dyDescent="0.25">
      <c r="A195" s="54" t="s">
        <v>25</v>
      </c>
      <c r="B195" s="55" t="s">
        <v>83</v>
      </c>
      <c r="C195" s="55" t="s">
        <v>84</v>
      </c>
      <c r="D195" s="55">
        <v>304</v>
      </c>
      <c r="E195" s="11"/>
      <c r="F195" s="23">
        <f t="shared" si="17"/>
        <v>285.76</v>
      </c>
      <c r="G195" s="24">
        <f t="shared" si="18"/>
        <v>285.76</v>
      </c>
      <c r="H195" s="39" t="s">
        <v>629</v>
      </c>
      <c r="I195" s="39" t="s">
        <v>623</v>
      </c>
      <c r="J195" s="39"/>
      <c r="K195" s="39"/>
      <c r="L195" s="39" t="s">
        <v>638</v>
      </c>
      <c r="O195" s="26">
        <f>IFERROR(VLOOKUP(C:C,'Results Data'!A:F,6,FALSE), "Not Found")</f>
        <v>319</v>
      </c>
      <c r="P195" s="27">
        <f>IFERROR(VLOOKUP(C:C,'Results Data'!A:M,13,FALSE), "Not Found")</f>
        <v>77</v>
      </c>
      <c r="Q195" s="27" t="b">
        <f>AND('RIDE DATA'!$A$5&lt;'Registration Data'!$P195,'RIDE DATA'!$B$5&gt;'Registration Data'!$P195)</f>
        <v>1</v>
      </c>
      <c r="R195" s="27">
        <f t="shared" si="19"/>
        <v>9.57</v>
      </c>
      <c r="S195" s="25">
        <f>COUNTIF('Historical Registration Data'!D:D,'Registration Data'!C29)</f>
        <v>1</v>
      </c>
      <c r="T195" s="28">
        <f t="shared" si="20"/>
        <v>328.57</v>
      </c>
      <c r="U195" s="29">
        <f t="shared" si="21"/>
        <v>1.1498110302351623</v>
      </c>
      <c r="V195" s="78">
        <v>1200</v>
      </c>
    </row>
    <row r="196" spans="1:23" x14ac:dyDescent="0.25">
      <c r="A196" s="52" t="s">
        <v>25</v>
      </c>
      <c r="B196" s="53" t="s">
        <v>604</v>
      </c>
      <c r="C196" s="53" t="s">
        <v>605</v>
      </c>
      <c r="D196" s="53">
        <v>403</v>
      </c>
      <c r="E196" s="5"/>
      <c r="F196" s="23">
        <f t="shared" si="17"/>
        <v>378.82</v>
      </c>
      <c r="G196" s="24">
        <f t="shared" si="18"/>
        <v>378.82</v>
      </c>
      <c r="H196" s="39" t="s">
        <v>622</v>
      </c>
      <c r="I196" s="39" t="s">
        <v>619</v>
      </c>
      <c r="J196" s="39" t="s">
        <v>647</v>
      </c>
      <c r="K196" s="39"/>
      <c r="L196" s="39"/>
      <c r="O196" s="26">
        <f>IFERROR(VLOOKUP(C:C,'Results Data'!A:F,6,FALSE), "Not Found")</f>
        <v>334</v>
      </c>
      <c r="P196" s="27">
        <f>IFERROR(VLOOKUP(C:C,'Results Data'!A:M,13,FALSE), "Not Found")</f>
        <v>83</v>
      </c>
      <c r="Q196" s="27" t="b">
        <f>AND('RIDE DATA'!$A$5&lt;'Registration Data'!$P196,'RIDE DATA'!$B$5&gt;'Registration Data'!$P196)</f>
        <v>0</v>
      </c>
      <c r="R196" s="27">
        <f t="shared" si="19"/>
        <v>0</v>
      </c>
      <c r="S196" s="25">
        <f>COUNTIF('Historical Registration Data'!D:D,'Registration Data'!C297)</f>
        <v>0</v>
      </c>
      <c r="T196" s="28">
        <f t="shared" si="20"/>
        <v>334</v>
      </c>
      <c r="U196" s="29">
        <f t="shared" si="21"/>
        <v>0.88168523309223379</v>
      </c>
      <c r="V196" s="40">
        <f>IF(U196&gt;100%,((U196-1)*10000),0)</f>
        <v>0</v>
      </c>
      <c r="W196" s="5"/>
    </row>
    <row r="197" spans="1:23" x14ac:dyDescent="0.25">
      <c r="A197" s="76" t="s">
        <v>2028</v>
      </c>
      <c r="B197" s="66" t="s">
        <v>129</v>
      </c>
      <c r="C197" s="66" t="s">
        <v>130</v>
      </c>
      <c r="D197" s="66">
        <v>313</v>
      </c>
      <c r="E197" s="67"/>
      <c r="F197" s="68">
        <f t="shared" si="17"/>
        <v>294.21999999999997</v>
      </c>
      <c r="G197" s="69">
        <f t="shared" si="18"/>
        <v>0</v>
      </c>
      <c r="H197" s="70" t="s">
        <v>629</v>
      </c>
      <c r="I197" s="70" t="s">
        <v>631</v>
      </c>
      <c r="J197" s="70"/>
      <c r="K197" s="70" t="s">
        <v>635</v>
      </c>
      <c r="L197" s="70"/>
      <c r="M197" s="67"/>
      <c r="N197" s="67"/>
      <c r="O197" s="71" t="str">
        <f>IFERROR(VLOOKUP(C:C,'Results Data'!A:F,6,FALSE), "Not Found")</f>
        <v>Not Found</v>
      </c>
      <c r="P197" s="27" t="str">
        <f>IFERROR(VLOOKUP(C:C,'Results Data'!A:M,13,FALSE), "Not Found")</f>
        <v>Not Found</v>
      </c>
      <c r="Q197" s="27" t="b">
        <f>AND('RIDE DATA'!$A$5&lt;'Registration Data'!$P197,'RIDE DATA'!$B$5&gt;'Registration Data'!$P197)</f>
        <v>0</v>
      </c>
      <c r="R197" s="27">
        <f t="shared" si="19"/>
        <v>0</v>
      </c>
      <c r="S197" s="25">
        <f>COUNTIF('Historical Registration Data'!D:D,'Registration Data'!C52)</f>
        <v>1</v>
      </c>
      <c r="T197" s="28" t="e">
        <f t="shared" si="20"/>
        <v>#VALUE!</v>
      </c>
      <c r="U197" s="29" t="e">
        <f t="shared" si="21"/>
        <v>#VALUE!</v>
      </c>
      <c r="V197" s="40"/>
    </row>
    <row r="198" spans="1:23" x14ac:dyDescent="0.25">
      <c r="A198" s="58" t="s">
        <v>28</v>
      </c>
      <c r="B198" s="53" t="s">
        <v>614</v>
      </c>
      <c r="C198" s="53" t="s">
        <v>615</v>
      </c>
      <c r="D198" s="53">
        <v>289</v>
      </c>
      <c r="E198" s="5"/>
      <c r="F198" s="23">
        <f t="shared" si="17"/>
        <v>271.65999999999997</v>
      </c>
      <c r="G198" s="24">
        <f t="shared" si="18"/>
        <v>271.65999999999997</v>
      </c>
      <c r="H198" s="39" t="s">
        <v>645</v>
      </c>
      <c r="I198" s="39" t="s">
        <v>631</v>
      </c>
      <c r="J198" s="39"/>
      <c r="K198" s="39" t="s">
        <v>632</v>
      </c>
      <c r="L198" s="39"/>
      <c r="O198" s="26">
        <f>IFERROR(VLOOKUP(C:C,'Results Data'!A:F,6,FALSE), "Not Found")</f>
        <v>295</v>
      </c>
      <c r="P198" s="27">
        <f>IFERROR(VLOOKUP(C:C,'Results Data'!A:M,13,FALSE), "Not Found")</f>
        <v>76</v>
      </c>
      <c r="Q198" s="27" t="b">
        <f>AND('RIDE DATA'!$A$5&lt;'Registration Data'!$P198,'RIDE DATA'!$B$5&gt;'Registration Data'!$P198)</f>
        <v>1</v>
      </c>
      <c r="R198" s="27">
        <f t="shared" si="19"/>
        <v>8.85</v>
      </c>
      <c r="S198" s="25">
        <f>COUNTIF('Historical Registration Data'!D:D,'Registration Data'!C302)</f>
        <v>0</v>
      </c>
      <c r="T198" s="28">
        <f t="shared" si="20"/>
        <v>303.85000000000002</v>
      </c>
      <c r="U198" s="29">
        <f t="shared" si="21"/>
        <v>1.118493705367003</v>
      </c>
      <c r="V198" s="40">
        <f>IF(U198&gt;100%,((U198-1)*10000),0)</f>
        <v>1184.9370536700299</v>
      </c>
      <c r="W198" s="5"/>
    </row>
    <row r="199" spans="1:23" x14ac:dyDescent="0.25">
      <c r="A199" s="61" t="s">
        <v>26</v>
      </c>
      <c r="B199" s="55" t="s">
        <v>43</v>
      </c>
      <c r="C199" s="55" t="s">
        <v>44</v>
      </c>
      <c r="D199" s="55">
        <v>300</v>
      </c>
      <c r="E199" s="11"/>
      <c r="F199" s="23">
        <f t="shared" si="17"/>
        <v>282</v>
      </c>
      <c r="G199" s="24">
        <f t="shared" si="18"/>
        <v>282</v>
      </c>
      <c r="H199" s="39" t="s">
        <v>618</v>
      </c>
      <c r="I199" s="39" t="s">
        <v>619</v>
      </c>
      <c r="J199" s="39" t="s">
        <v>627</v>
      </c>
      <c r="K199" s="39"/>
      <c r="L199" s="39"/>
      <c r="O199" s="26">
        <f>IFERROR(VLOOKUP(C:C,'Results Data'!A:F,6,FALSE), "Not Found")</f>
        <v>278</v>
      </c>
      <c r="P199" s="27">
        <f>IFERROR(VLOOKUP(C:C,'Results Data'!A:M,13,FALSE), "Not Found")</f>
        <v>78</v>
      </c>
      <c r="Q199" s="27" t="b">
        <f>AND('RIDE DATA'!$A$5&lt;'Registration Data'!$P199,'RIDE DATA'!$B$5&gt;'Registration Data'!$P199)</f>
        <v>1</v>
      </c>
      <c r="R199" s="27">
        <f t="shared" si="19"/>
        <v>8.34</v>
      </c>
      <c r="S199" s="25">
        <f>COUNTIF('Historical Registration Data'!D:D,'Registration Data'!C8)</f>
        <v>1</v>
      </c>
      <c r="T199" s="28">
        <f t="shared" si="20"/>
        <v>286.33999999999997</v>
      </c>
      <c r="U199" s="29">
        <f t="shared" si="21"/>
        <v>1.0153900709219856</v>
      </c>
      <c r="V199" s="40">
        <f>IF(U199&gt;100%,((U199-1)*10000),0)</f>
        <v>153.90070921985631</v>
      </c>
    </row>
    <row r="200" spans="1:23" x14ac:dyDescent="0.25">
      <c r="A200" s="61" t="s">
        <v>26</v>
      </c>
      <c r="B200" s="55" t="s">
        <v>258</v>
      </c>
      <c r="C200" s="55" t="s">
        <v>259</v>
      </c>
      <c r="D200" s="55">
        <v>403</v>
      </c>
      <c r="E200" s="11"/>
      <c r="F200" s="23">
        <f t="shared" si="17"/>
        <v>378.82</v>
      </c>
      <c r="G200" s="24">
        <f t="shared" si="18"/>
        <v>378.82</v>
      </c>
      <c r="H200" s="39"/>
      <c r="I200" s="39"/>
      <c r="J200" s="39"/>
      <c r="K200" s="39"/>
      <c r="L200" s="39"/>
      <c r="O200" s="26">
        <f>IFERROR(VLOOKUP(C:C,'Results Data'!A:F,6,FALSE), "Not Found")</f>
        <v>409</v>
      </c>
      <c r="P200" s="27">
        <f>IFERROR(VLOOKUP(C:C,'Results Data'!A:M,13,FALSE), "Not Found")</f>
        <v>76</v>
      </c>
      <c r="Q200" s="27" t="b">
        <f>AND('RIDE DATA'!$A$5&lt;'Registration Data'!$P200,'RIDE DATA'!$B$5&gt;'Registration Data'!$P200)</f>
        <v>1</v>
      </c>
      <c r="R200" s="27">
        <f t="shared" si="19"/>
        <v>12.27</v>
      </c>
      <c r="S200" s="25">
        <f>COUNTIF('Historical Registration Data'!D:D,'Registration Data'!C117)</f>
        <v>1</v>
      </c>
      <c r="T200" s="28">
        <f t="shared" si="20"/>
        <v>421.27</v>
      </c>
      <c r="U200" s="29">
        <f t="shared" si="21"/>
        <v>1.1120584974394172</v>
      </c>
      <c r="V200" s="40">
        <f>IF(U200&gt;100%,((U200-1)*10000),0)</f>
        <v>1120.5849743941721</v>
      </c>
    </row>
    <row r="201" spans="1:23" x14ac:dyDescent="0.25">
      <c r="A201" s="61" t="s">
        <v>26</v>
      </c>
      <c r="B201" s="55" t="s">
        <v>161</v>
      </c>
      <c r="C201" s="55" t="s">
        <v>162</v>
      </c>
      <c r="D201" s="55">
        <v>340</v>
      </c>
      <c r="E201" s="11"/>
      <c r="F201" s="23">
        <f t="shared" si="17"/>
        <v>319.59999999999997</v>
      </c>
      <c r="G201" s="24">
        <f t="shared" si="18"/>
        <v>319.59999999999997</v>
      </c>
      <c r="H201" s="39"/>
      <c r="I201" s="39"/>
      <c r="J201" s="39"/>
      <c r="K201" s="39"/>
      <c r="L201" s="39"/>
      <c r="O201" s="26">
        <f>IFERROR(VLOOKUP(C:C,'Results Data'!A:F,6,FALSE), "Not Found")</f>
        <v>386</v>
      </c>
      <c r="P201" s="27">
        <f>IFERROR(VLOOKUP(C:C,'Results Data'!A:M,13,FALSE), "Not Found")</f>
        <v>77</v>
      </c>
      <c r="Q201" s="27" t="b">
        <f>AND('RIDE DATA'!$A$5&lt;'Registration Data'!$P201,'RIDE DATA'!$B$5&gt;'Registration Data'!$P201)</f>
        <v>1</v>
      </c>
      <c r="R201" s="27">
        <f t="shared" si="19"/>
        <v>11.58</v>
      </c>
      <c r="S201" s="25">
        <f>COUNTIF('Historical Registration Data'!D:D,'Registration Data'!C68)</f>
        <v>1</v>
      </c>
      <c r="T201" s="28">
        <f t="shared" si="20"/>
        <v>397.58</v>
      </c>
      <c r="U201" s="29">
        <f t="shared" si="21"/>
        <v>1.2439924906132667</v>
      </c>
      <c r="V201" s="78">
        <v>1200</v>
      </c>
    </row>
    <row r="202" spans="1:23" x14ac:dyDescent="0.25">
      <c r="A202" s="54" t="s">
        <v>25</v>
      </c>
      <c r="B202" s="55" t="s">
        <v>296</v>
      </c>
      <c r="C202" s="55" t="s">
        <v>296</v>
      </c>
      <c r="D202" s="55">
        <v>714</v>
      </c>
      <c r="E202" s="11"/>
      <c r="F202" s="23">
        <f t="shared" si="17"/>
        <v>671.16</v>
      </c>
      <c r="G202" s="24">
        <f t="shared" si="18"/>
        <v>671.16</v>
      </c>
      <c r="H202" s="39" t="s">
        <v>643</v>
      </c>
      <c r="I202" s="39"/>
      <c r="J202" s="39"/>
      <c r="K202" s="39"/>
      <c r="L202" s="39"/>
      <c r="O202" s="26">
        <f>IFERROR(VLOOKUP(C:C,'Results Data'!A:F,6,FALSE), "Not Found")</f>
        <v>715</v>
      </c>
      <c r="P202" s="27">
        <f>IFERROR(VLOOKUP(C:C,'Results Data'!A:M,13,FALSE), "Not Found")</f>
        <v>57</v>
      </c>
      <c r="Q202" s="27" t="b">
        <f>AND('RIDE DATA'!$A$5&lt;'Registration Data'!$P202,'RIDE DATA'!$B$5&gt;'Registration Data'!$P202)</f>
        <v>0</v>
      </c>
      <c r="R202" s="27">
        <f t="shared" si="19"/>
        <v>0</v>
      </c>
      <c r="S202" s="25">
        <f>COUNTIF('Historical Registration Data'!D:D,'Registration Data'!C136)</f>
        <v>1</v>
      </c>
      <c r="T202" s="28">
        <f t="shared" si="20"/>
        <v>715</v>
      </c>
      <c r="U202" s="29">
        <f t="shared" si="21"/>
        <v>1.0653197449192444</v>
      </c>
      <c r="V202" s="40">
        <f>IF(U202&gt;100%,((U202-1)*10000),0)</f>
        <v>653.1974491924442</v>
      </c>
    </row>
    <row r="203" spans="1:23" x14ac:dyDescent="0.25">
      <c r="A203" s="54" t="s">
        <v>25</v>
      </c>
      <c r="B203" s="55" t="s">
        <v>53</v>
      </c>
      <c r="C203" s="55" t="s">
        <v>54</v>
      </c>
      <c r="D203" s="55">
        <v>386</v>
      </c>
      <c r="E203" s="11"/>
      <c r="F203" s="23">
        <f t="shared" si="17"/>
        <v>362.84</v>
      </c>
      <c r="G203" s="24">
        <f t="shared" si="18"/>
        <v>362.84</v>
      </c>
      <c r="H203" s="39"/>
      <c r="I203" s="39"/>
      <c r="J203" s="39"/>
      <c r="K203" s="39"/>
      <c r="L203" s="39"/>
      <c r="O203" s="26">
        <f>IFERROR(VLOOKUP(C:C,'Results Data'!A:F,6,FALSE), "Not Found")</f>
        <v>358</v>
      </c>
      <c r="P203" s="27">
        <f>IFERROR(VLOOKUP(C:C,'Results Data'!A:M,13,FALSE), "Not Found")</f>
        <v>75</v>
      </c>
      <c r="Q203" s="27" t="b">
        <f>AND('RIDE DATA'!$A$5&lt;'Registration Data'!$P203,'RIDE DATA'!$B$5&gt;'Registration Data'!$P203)</f>
        <v>1</v>
      </c>
      <c r="R203" s="27">
        <f t="shared" si="19"/>
        <v>10.74</v>
      </c>
      <c r="S203" s="25">
        <f>COUNTIF('Historical Registration Data'!D:D,'Registration Data'!C13)</f>
        <v>1</v>
      </c>
      <c r="T203" s="28">
        <f t="shared" si="20"/>
        <v>368.74</v>
      </c>
      <c r="U203" s="29">
        <f t="shared" si="21"/>
        <v>1.0162606107375152</v>
      </c>
      <c r="V203" s="40">
        <f>IF(U203&gt;100%,((U203-1)*10000),0)</f>
        <v>162.60610737515168</v>
      </c>
    </row>
    <row r="204" spans="1:23" x14ac:dyDescent="0.25">
      <c r="A204" s="57" t="s">
        <v>28</v>
      </c>
      <c r="B204" s="55" t="s">
        <v>81</v>
      </c>
      <c r="C204" s="55" t="s">
        <v>82</v>
      </c>
      <c r="D204" s="55">
        <v>450</v>
      </c>
      <c r="E204" s="11"/>
      <c r="F204" s="23">
        <f t="shared" si="17"/>
        <v>423</v>
      </c>
      <c r="G204" s="24">
        <f t="shared" si="18"/>
        <v>423</v>
      </c>
      <c r="H204" s="39" t="s">
        <v>618</v>
      </c>
      <c r="I204" s="39" t="s">
        <v>625</v>
      </c>
      <c r="J204" s="39"/>
      <c r="K204" s="39"/>
      <c r="L204" s="39" t="s">
        <v>637</v>
      </c>
      <c r="O204" s="26">
        <f>IFERROR(VLOOKUP(C:C,'Results Data'!A:F,6,FALSE), "Not Found")</f>
        <v>467</v>
      </c>
      <c r="P204" s="27">
        <f>IFERROR(VLOOKUP(C:C,'Results Data'!A:M,13,FALSE), "Not Found")</f>
        <v>79</v>
      </c>
      <c r="Q204" s="27" t="b">
        <f>AND('RIDE DATA'!$A$5&lt;'Registration Data'!$P204,'RIDE DATA'!$B$5&gt;'Registration Data'!$P204)</f>
        <v>1</v>
      </c>
      <c r="R204" s="27">
        <f t="shared" si="19"/>
        <v>14.01</v>
      </c>
      <c r="S204" s="25">
        <f>COUNTIF('Historical Registration Data'!D:D,'Registration Data'!C28)</f>
        <v>1</v>
      </c>
      <c r="T204" s="28">
        <f t="shared" si="20"/>
        <v>481.01</v>
      </c>
      <c r="U204" s="29">
        <f t="shared" si="21"/>
        <v>1.1371394799054373</v>
      </c>
      <c r="V204" s="78">
        <v>1200</v>
      </c>
    </row>
    <row r="205" spans="1:23" x14ac:dyDescent="0.25">
      <c r="A205" s="62" t="s">
        <v>26</v>
      </c>
      <c r="B205" s="53" t="s">
        <v>401</v>
      </c>
      <c r="C205" s="53" t="s">
        <v>402</v>
      </c>
      <c r="D205" s="53">
        <v>470</v>
      </c>
      <c r="E205" s="5"/>
      <c r="F205" s="23">
        <f t="shared" si="17"/>
        <v>441.79999999999995</v>
      </c>
      <c r="G205" s="24">
        <f t="shared" si="18"/>
        <v>441.79999999999995</v>
      </c>
      <c r="H205" s="39"/>
      <c r="I205" s="39"/>
      <c r="J205" s="39"/>
      <c r="K205" s="39"/>
      <c r="L205" s="39"/>
      <c r="O205" s="26">
        <f>IFERROR(VLOOKUP(C:C,'Results Data'!A:F,6,FALSE), "Not Found")</f>
        <v>463</v>
      </c>
      <c r="P205" s="27">
        <f>IFERROR(VLOOKUP(C:C,'Results Data'!A:M,13,FALSE), "Not Found")</f>
        <v>78</v>
      </c>
      <c r="Q205" s="27" t="b">
        <f>AND('RIDE DATA'!$A$5&lt;'Registration Data'!$P205,'RIDE DATA'!$B$5&gt;'Registration Data'!$P205)</f>
        <v>1</v>
      </c>
      <c r="R205" s="27">
        <f t="shared" si="19"/>
        <v>13.889999999999999</v>
      </c>
      <c r="S205" s="25">
        <f>COUNTIF('Historical Registration Data'!D:D,'Registration Data'!C191)</f>
        <v>1</v>
      </c>
      <c r="T205" s="28">
        <f t="shared" si="20"/>
        <v>476.89</v>
      </c>
      <c r="U205" s="29">
        <f t="shared" si="21"/>
        <v>1.0794250792213673</v>
      </c>
      <c r="V205" s="40">
        <f>IF(U205&gt;100%,((U205-1)*10000),0)</f>
        <v>794.25079221367321</v>
      </c>
      <c r="W205" s="5"/>
    </row>
    <row r="206" spans="1:23" x14ac:dyDescent="0.25">
      <c r="A206" s="58" t="s">
        <v>28</v>
      </c>
      <c r="B206" s="53" t="s">
        <v>588</v>
      </c>
      <c r="C206" s="53" t="s">
        <v>589</v>
      </c>
      <c r="D206" s="53">
        <v>478</v>
      </c>
      <c r="E206" s="5"/>
      <c r="F206" s="23">
        <f t="shared" si="17"/>
        <v>449.32</v>
      </c>
      <c r="G206" s="24">
        <f t="shared" si="18"/>
        <v>449.32</v>
      </c>
      <c r="H206" s="39" t="s">
        <v>618</v>
      </c>
      <c r="I206" s="39" t="s">
        <v>625</v>
      </c>
      <c r="J206" s="39"/>
      <c r="K206" s="39"/>
      <c r="L206" s="39" t="s">
        <v>626</v>
      </c>
      <c r="O206" s="26">
        <f>IFERROR(VLOOKUP(C:C,'Results Data'!A:F,6,FALSE), "Not Found")</f>
        <v>427</v>
      </c>
      <c r="P206" s="27">
        <f>IFERROR(VLOOKUP(C:C,'Results Data'!A:M,13,FALSE), "Not Found")</f>
        <v>68</v>
      </c>
      <c r="Q206" s="27" t="b">
        <f>AND('RIDE DATA'!$A$5&lt;'Registration Data'!$P206,'RIDE DATA'!$B$5&gt;'Registration Data'!$P206)</f>
        <v>0</v>
      </c>
      <c r="R206" s="27">
        <f t="shared" si="19"/>
        <v>0</v>
      </c>
      <c r="S206" s="25">
        <f>COUNTIF('Historical Registration Data'!D:D,'Registration Data'!C289)</f>
        <v>1</v>
      </c>
      <c r="T206" s="28">
        <f t="shared" si="20"/>
        <v>427</v>
      </c>
      <c r="U206" s="29">
        <f t="shared" si="21"/>
        <v>0.95032493545802543</v>
      </c>
      <c r="V206" s="40">
        <f>IF(U206&gt;100%,((U206-1)*10000),0)</f>
        <v>0</v>
      </c>
      <c r="W206" s="5"/>
    </row>
    <row r="207" spans="1:23" x14ac:dyDescent="0.25">
      <c r="A207" s="54" t="s">
        <v>25</v>
      </c>
      <c r="B207" s="55" t="s">
        <v>238</v>
      </c>
      <c r="C207" s="55" t="s">
        <v>239</v>
      </c>
      <c r="D207" s="55">
        <v>550</v>
      </c>
      <c r="E207" s="11"/>
      <c r="F207" s="23">
        <f t="shared" si="17"/>
        <v>517</v>
      </c>
      <c r="G207" s="24">
        <f t="shared" si="18"/>
        <v>517</v>
      </c>
      <c r="H207" s="39" t="s">
        <v>618</v>
      </c>
      <c r="I207" s="39" t="s">
        <v>619</v>
      </c>
      <c r="J207" s="39" t="s">
        <v>621</v>
      </c>
      <c r="K207" s="39"/>
      <c r="L207" s="39"/>
      <c r="O207" s="26">
        <f>IFERROR(VLOOKUP(C:C,'Results Data'!A:F,6,FALSE), "Not Found")</f>
        <v>649</v>
      </c>
      <c r="P207" s="27">
        <f>IFERROR(VLOOKUP(C:C,'Results Data'!A:M,13,FALSE), "Not Found")</f>
        <v>77</v>
      </c>
      <c r="Q207" s="27" t="b">
        <f>AND('RIDE DATA'!$A$5&lt;'Registration Data'!$P207,'RIDE DATA'!$B$5&gt;'Registration Data'!$P207)</f>
        <v>1</v>
      </c>
      <c r="R207" s="27">
        <f t="shared" si="19"/>
        <v>19.47</v>
      </c>
      <c r="S207" s="25">
        <f>COUNTIF('Historical Registration Data'!D:D,'Registration Data'!C107)</f>
        <v>1</v>
      </c>
      <c r="T207" s="28">
        <f t="shared" si="20"/>
        <v>668.47</v>
      </c>
      <c r="U207" s="29">
        <f t="shared" si="21"/>
        <v>1.2929787234042553</v>
      </c>
      <c r="V207" s="78">
        <v>1200</v>
      </c>
    </row>
    <row r="208" spans="1:23" x14ac:dyDescent="0.25">
      <c r="A208" s="52" t="s">
        <v>25</v>
      </c>
      <c r="B208" s="53" t="s">
        <v>461</v>
      </c>
      <c r="C208" s="53" t="s">
        <v>462</v>
      </c>
      <c r="D208" s="53">
        <v>320</v>
      </c>
      <c r="E208" s="5"/>
      <c r="F208" s="23">
        <f t="shared" si="17"/>
        <v>300.79999999999995</v>
      </c>
      <c r="G208" s="24">
        <f t="shared" si="18"/>
        <v>300.79999999999995</v>
      </c>
      <c r="H208" s="39" t="s">
        <v>618</v>
      </c>
      <c r="I208" s="39"/>
      <c r="J208" s="39"/>
      <c r="K208" s="39"/>
      <c r="L208" s="39"/>
      <c r="O208" s="26">
        <f>IFERROR(VLOOKUP(C:C,'Results Data'!A:F,6,FALSE), "Not Found")</f>
        <v>341</v>
      </c>
      <c r="P208" s="27">
        <f>IFERROR(VLOOKUP(C:C,'Results Data'!A:M,13,FALSE), "Not Found")</f>
        <v>75</v>
      </c>
      <c r="Q208" s="27" t="b">
        <f>AND('RIDE DATA'!$A$5&lt;'Registration Data'!$P208,'RIDE DATA'!$B$5&gt;'Registration Data'!$P208)</f>
        <v>1</v>
      </c>
      <c r="R208" s="27">
        <f t="shared" si="19"/>
        <v>10.23</v>
      </c>
      <c r="S208" s="25">
        <f>COUNTIF('Historical Registration Data'!D:D,'Registration Data'!C222)</f>
        <v>1</v>
      </c>
      <c r="T208" s="28">
        <f t="shared" si="20"/>
        <v>351.23</v>
      </c>
      <c r="U208" s="29">
        <f t="shared" si="21"/>
        <v>1.167652925531915</v>
      </c>
      <c r="V208" s="78">
        <v>1200</v>
      </c>
      <c r="W208" s="5"/>
    </row>
    <row r="209" spans="1:23" x14ac:dyDescent="0.25">
      <c r="A209" s="57" t="s">
        <v>28</v>
      </c>
      <c r="B209" s="55" t="s">
        <v>71</v>
      </c>
      <c r="C209" s="55" t="s">
        <v>72</v>
      </c>
      <c r="D209" s="55">
        <v>388</v>
      </c>
      <c r="E209" s="11"/>
      <c r="F209" s="23">
        <f t="shared" si="17"/>
        <v>364.71999999999997</v>
      </c>
      <c r="G209" s="24">
        <f t="shared" si="18"/>
        <v>364.71999999999997</v>
      </c>
      <c r="H209" s="39" t="s">
        <v>618</v>
      </c>
      <c r="I209" s="39" t="s">
        <v>625</v>
      </c>
      <c r="J209" s="39"/>
      <c r="K209" s="39"/>
      <c r="L209" s="39" t="s">
        <v>634</v>
      </c>
      <c r="O209" s="26">
        <f>IFERROR(VLOOKUP(C:C,'Results Data'!A:F,6,FALSE), "Not Found")</f>
        <v>386</v>
      </c>
      <c r="P209" s="27">
        <f>IFERROR(VLOOKUP(C:C,'Results Data'!A:M,13,FALSE), "Not Found")</f>
        <v>76</v>
      </c>
      <c r="Q209" s="27" t="b">
        <f>AND('RIDE DATA'!$A$5&lt;'Registration Data'!$P209,'RIDE DATA'!$B$5&gt;'Registration Data'!$P209)</f>
        <v>1</v>
      </c>
      <c r="R209" s="27">
        <f t="shared" si="19"/>
        <v>11.58</v>
      </c>
      <c r="S209" s="25">
        <f>COUNTIF('Historical Registration Data'!D:D,'Registration Data'!C23)</f>
        <v>0</v>
      </c>
      <c r="T209" s="28">
        <f t="shared" si="20"/>
        <v>397.58</v>
      </c>
      <c r="U209" s="29">
        <f t="shared" si="21"/>
        <v>1.0900965123930686</v>
      </c>
      <c r="V209" s="40">
        <f>IF(U209&gt;100%,((U209-1)*10000),0)</f>
        <v>900.96512393068599</v>
      </c>
    </row>
    <row r="210" spans="1:23" x14ac:dyDescent="0.25">
      <c r="A210" s="54" t="s">
        <v>25</v>
      </c>
      <c r="B210" s="55" t="s">
        <v>246</v>
      </c>
      <c r="C210" s="55" t="s">
        <v>247</v>
      </c>
      <c r="D210" s="55">
        <v>611</v>
      </c>
      <c r="E210" s="11"/>
      <c r="F210" s="23">
        <f t="shared" si="17"/>
        <v>574.33999999999992</v>
      </c>
      <c r="G210" s="24">
        <f t="shared" si="18"/>
        <v>574.33999999999992</v>
      </c>
      <c r="H210" s="39" t="s">
        <v>618</v>
      </c>
      <c r="I210" s="39" t="s">
        <v>631</v>
      </c>
      <c r="J210" s="39"/>
      <c r="K210" s="39" t="s">
        <v>632</v>
      </c>
      <c r="L210" s="39"/>
      <c r="O210" s="26">
        <f>IFERROR(VLOOKUP(C:C,'Results Data'!A:F,6,FALSE), "Not Found")</f>
        <v>614</v>
      </c>
      <c r="P210" s="27">
        <f>IFERROR(VLOOKUP(C:C,'Results Data'!A:M,13,FALSE), "Not Found")</f>
        <v>75</v>
      </c>
      <c r="Q210" s="27" t="b">
        <f>AND('RIDE DATA'!$A$5&lt;'Registration Data'!$P210,'RIDE DATA'!$B$5&gt;'Registration Data'!$P210)</f>
        <v>1</v>
      </c>
      <c r="R210" s="27">
        <f t="shared" si="19"/>
        <v>18.419999999999998</v>
      </c>
      <c r="S210" s="25">
        <f>COUNTIF('Historical Registration Data'!D:D,'Registration Data'!C111)</f>
        <v>0</v>
      </c>
      <c r="T210" s="28">
        <f t="shared" si="20"/>
        <v>632.41999999999996</v>
      </c>
      <c r="U210" s="29">
        <f t="shared" si="21"/>
        <v>1.1011247693004145</v>
      </c>
      <c r="V210" s="40">
        <f>IF(U210&gt;100%,((U210-1)*10000),0)</f>
        <v>1011.2476930041447</v>
      </c>
    </row>
    <row r="211" spans="1:23" x14ac:dyDescent="0.25">
      <c r="A211" s="62" t="s">
        <v>2027</v>
      </c>
      <c r="B211" s="72" t="s">
        <v>579</v>
      </c>
      <c r="C211" s="72" t="s">
        <v>580</v>
      </c>
      <c r="D211" s="72">
        <v>293</v>
      </c>
      <c r="E211" s="73"/>
      <c r="F211" s="68">
        <f t="shared" si="17"/>
        <v>275.41999999999996</v>
      </c>
      <c r="G211" s="69">
        <f t="shared" si="18"/>
        <v>0</v>
      </c>
      <c r="H211" s="70" t="s">
        <v>643</v>
      </c>
      <c r="I211" s="70" t="s">
        <v>631</v>
      </c>
      <c r="J211" s="70"/>
      <c r="K211" s="70" t="s">
        <v>649</v>
      </c>
      <c r="L211" s="70"/>
      <c r="M211" s="67"/>
      <c r="N211" s="67"/>
      <c r="O211" s="71" t="str">
        <f>IFERROR(VLOOKUP(C:C,'Results Data'!A:F,6,FALSE), "Not Found")</f>
        <v>Not Found</v>
      </c>
      <c r="P211" s="27" t="str">
        <f>IFERROR(VLOOKUP(C:C,'Results Data'!A:M,13,FALSE), "Not Found")</f>
        <v>Not Found</v>
      </c>
      <c r="Q211" s="27" t="b">
        <f>AND('RIDE DATA'!$A$5&lt;'Registration Data'!$P211,'RIDE DATA'!$B$5&gt;'Registration Data'!$P211)</f>
        <v>0</v>
      </c>
      <c r="R211" s="27">
        <f t="shared" si="19"/>
        <v>0</v>
      </c>
      <c r="S211" s="25">
        <f>COUNTIF('Historical Registration Data'!D:D,'Registration Data'!C284)</f>
        <v>1</v>
      </c>
      <c r="T211" s="28" t="e">
        <f t="shared" si="20"/>
        <v>#VALUE!</v>
      </c>
      <c r="U211" s="29" t="e">
        <f t="shared" si="21"/>
        <v>#VALUE!</v>
      </c>
      <c r="V211" s="40"/>
      <c r="W211" s="5"/>
    </row>
    <row r="212" spans="1:23" x14ac:dyDescent="0.25">
      <c r="A212" s="77" t="s">
        <v>2029</v>
      </c>
      <c r="B212" s="66" t="s">
        <v>272</v>
      </c>
      <c r="C212" s="66" t="s">
        <v>273</v>
      </c>
      <c r="D212" s="66">
        <v>325</v>
      </c>
      <c r="E212" s="67"/>
      <c r="F212" s="68">
        <f t="shared" si="17"/>
        <v>305.5</v>
      </c>
      <c r="G212" s="69">
        <f t="shared" si="18"/>
        <v>305.5</v>
      </c>
      <c r="H212" s="70" t="s">
        <v>618</v>
      </c>
      <c r="I212" s="70" t="s">
        <v>623</v>
      </c>
      <c r="J212" s="70"/>
      <c r="K212" s="70"/>
      <c r="L212" s="70"/>
      <c r="M212" s="67"/>
      <c r="N212" s="67"/>
      <c r="O212" s="71">
        <f>IFERROR(VLOOKUP(C:C,'Results Data'!A:F,6,FALSE), "Not Found")</f>
        <v>0</v>
      </c>
      <c r="P212" s="27">
        <f>IFERROR(VLOOKUP(C:C,'Results Data'!A:M,13,FALSE), "Not Found")</f>
        <v>0</v>
      </c>
      <c r="Q212" s="27" t="b">
        <f>AND('RIDE DATA'!$A$5&lt;'Registration Data'!$P212,'RIDE DATA'!$B$5&gt;'Registration Data'!$P212)</f>
        <v>0</v>
      </c>
      <c r="R212" s="27">
        <f t="shared" si="19"/>
        <v>0</v>
      </c>
      <c r="S212" s="25">
        <f>COUNTIF('Historical Registration Data'!D:D,'Registration Data'!C124)</f>
        <v>1</v>
      </c>
      <c r="T212" s="28">
        <f t="shared" si="20"/>
        <v>0</v>
      </c>
      <c r="U212" s="29">
        <f t="shared" si="21"/>
        <v>0</v>
      </c>
      <c r="V212" s="40">
        <f>IF(U212&gt;100%,((U212-1)*10000),0)</f>
        <v>0</v>
      </c>
    </row>
    <row r="213" spans="1:23" x14ac:dyDescent="0.25">
      <c r="A213" s="54" t="s">
        <v>25</v>
      </c>
      <c r="B213" s="55" t="s">
        <v>51</v>
      </c>
      <c r="C213" s="55" t="s">
        <v>52</v>
      </c>
      <c r="D213" s="55">
        <v>325</v>
      </c>
      <c r="E213" s="11"/>
      <c r="F213" s="23">
        <f t="shared" si="17"/>
        <v>305.5</v>
      </c>
      <c r="G213" s="24">
        <f t="shared" si="18"/>
        <v>305.5</v>
      </c>
      <c r="H213" s="39" t="s">
        <v>618</v>
      </c>
      <c r="I213" s="39" t="s">
        <v>619</v>
      </c>
      <c r="J213" s="39" t="s">
        <v>628</v>
      </c>
      <c r="K213" s="39"/>
      <c r="L213" s="39"/>
      <c r="O213" s="26">
        <f>IFERROR(VLOOKUP(C:C,'Results Data'!A:F,6,FALSE), "Not Found")</f>
        <v>331</v>
      </c>
      <c r="P213" s="27">
        <f>IFERROR(VLOOKUP(C:C,'Results Data'!A:M,13,FALSE), "Not Found")</f>
        <v>75</v>
      </c>
      <c r="Q213" s="27" t="b">
        <f>AND('RIDE DATA'!$A$5&lt;'Registration Data'!$P213,'RIDE DATA'!$B$5&gt;'Registration Data'!$P213)</f>
        <v>1</v>
      </c>
      <c r="R213" s="27">
        <f t="shared" si="19"/>
        <v>9.93</v>
      </c>
      <c r="S213" s="25">
        <f>COUNTIF('Historical Registration Data'!D:D,'Registration Data'!C12)</f>
        <v>1</v>
      </c>
      <c r="T213" s="28">
        <f t="shared" si="20"/>
        <v>340.93</v>
      </c>
      <c r="U213" s="29">
        <f t="shared" si="21"/>
        <v>1.1159738134206219</v>
      </c>
      <c r="V213" s="40">
        <f>IF(U213&gt;100%,((U213-1)*10000),0)</f>
        <v>1159.7381342062185</v>
      </c>
    </row>
    <row r="214" spans="1:23" x14ac:dyDescent="0.25">
      <c r="A214" s="62" t="s">
        <v>26</v>
      </c>
      <c r="B214" s="53" t="s">
        <v>439</v>
      </c>
      <c r="C214" s="53" t="s">
        <v>440</v>
      </c>
      <c r="D214" s="53">
        <v>304</v>
      </c>
      <c r="E214" s="5"/>
      <c r="F214" s="23">
        <f t="shared" si="17"/>
        <v>285.76</v>
      </c>
      <c r="G214" s="24">
        <f t="shared" si="18"/>
        <v>285.76</v>
      </c>
      <c r="H214" s="39"/>
      <c r="I214" s="39"/>
      <c r="J214" s="39"/>
      <c r="K214" s="39"/>
      <c r="L214" s="39"/>
      <c r="O214" s="26">
        <f>IFERROR(VLOOKUP(C:C,'Results Data'!A:F,6,FALSE), "Not Found")</f>
        <v>307</v>
      </c>
      <c r="P214" s="27">
        <f>IFERROR(VLOOKUP(C:C,'Results Data'!A:M,13,FALSE), "Not Found")</f>
        <v>78</v>
      </c>
      <c r="Q214" s="27" t="b">
        <f>AND('RIDE DATA'!$A$5&lt;'Registration Data'!$P214,'RIDE DATA'!$B$5&gt;'Registration Data'!$P214)</f>
        <v>1</v>
      </c>
      <c r="R214" s="27">
        <f t="shared" si="19"/>
        <v>9.2099999999999991</v>
      </c>
      <c r="S214" s="25">
        <f>COUNTIF('Historical Registration Data'!D:D,'Registration Data'!C211)</f>
        <v>0</v>
      </c>
      <c r="T214" s="28">
        <f t="shared" si="20"/>
        <v>316.20999999999998</v>
      </c>
      <c r="U214" s="29">
        <f t="shared" si="21"/>
        <v>1.1065579507278835</v>
      </c>
      <c r="V214" s="40">
        <f>IF(U214&gt;100%,((U214-1)*10000),0)</f>
        <v>1065.5795072788355</v>
      </c>
      <c r="W214" s="5"/>
    </row>
    <row r="215" spans="1:23" x14ac:dyDescent="0.25">
      <c r="A215" s="58" t="s">
        <v>28</v>
      </c>
      <c r="B215" s="53" t="s">
        <v>427</v>
      </c>
      <c r="C215" s="53" t="s">
        <v>428</v>
      </c>
      <c r="D215" s="53">
        <v>528</v>
      </c>
      <c r="E215" s="5"/>
      <c r="F215" s="23">
        <f t="shared" si="17"/>
        <v>496.32</v>
      </c>
      <c r="G215" s="24">
        <f t="shared" si="18"/>
        <v>496.32</v>
      </c>
      <c r="H215" s="39" t="s">
        <v>629</v>
      </c>
      <c r="I215" s="39" t="s">
        <v>623</v>
      </c>
      <c r="J215" s="39"/>
      <c r="K215" s="39"/>
      <c r="L215" s="39" t="s">
        <v>637</v>
      </c>
      <c r="O215" s="26">
        <f>IFERROR(VLOOKUP(C:C,'Results Data'!A:F,6,FALSE), "Not Found")</f>
        <v>566</v>
      </c>
      <c r="P215" s="27">
        <f>IFERROR(VLOOKUP(C:C,'Results Data'!A:M,13,FALSE), "Not Found")</f>
        <v>77</v>
      </c>
      <c r="Q215" s="27" t="b">
        <f>AND('RIDE DATA'!$A$5&lt;'Registration Data'!$P215,'RIDE DATA'!$B$5&gt;'Registration Data'!$P215)</f>
        <v>1</v>
      </c>
      <c r="R215" s="27">
        <f t="shared" si="19"/>
        <v>16.98</v>
      </c>
      <c r="S215" s="25">
        <f>COUNTIF('Historical Registration Data'!D:D,'Registration Data'!C205)</f>
        <v>1</v>
      </c>
      <c r="T215" s="28">
        <f t="shared" si="20"/>
        <v>582.98</v>
      </c>
      <c r="U215" s="29">
        <f t="shared" si="21"/>
        <v>1.1746050934880723</v>
      </c>
      <c r="V215" s="78">
        <v>1200</v>
      </c>
      <c r="W215" s="5"/>
    </row>
    <row r="216" spans="1:23" x14ac:dyDescent="0.25">
      <c r="A216" s="76" t="s">
        <v>2028</v>
      </c>
      <c r="B216" s="66" t="s">
        <v>153</v>
      </c>
      <c r="C216" s="66" t="s">
        <v>154</v>
      </c>
      <c r="D216" s="66">
        <v>825</v>
      </c>
      <c r="E216" s="67"/>
      <c r="F216" s="68">
        <f t="shared" si="17"/>
        <v>775.5</v>
      </c>
      <c r="G216" s="69">
        <f t="shared" si="18"/>
        <v>0</v>
      </c>
      <c r="H216" s="70" t="s">
        <v>618</v>
      </c>
      <c r="I216" s="70" t="s">
        <v>623</v>
      </c>
      <c r="J216" s="70"/>
      <c r="K216" s="70"/>
      <c r="L216" s="70"/>
      <c r="M216" s="67"/>
      <c r="N216" s="67"/>
      <c r="O216" s="71" t="str">
        <f>IFERROR(VLOOKUP(C:C,'Results Data'!A:F,6,FALSE), "Not Found")</f>
        <v>Not Found</v>
      </c>
      <c r="P216" s="27" t="str">
        <f>IFERROR(VLOOKUP(C:C,'Results Data'!A:M,13,FALSE), "Not Found")</f>
        <v>Not Found</v>
      </c>
      <c r="Q216" s="27" t="b">
        <f>AND('RIDE DATA'!$A$5&lt;'Registration Data'!$P216,'RIDE DATA'!$B$5&gt;'Registration Data'!$P216)</f>
        <v>0</v>
      </c>
      <c r="R216" s="27">
        <f t="shared" si="19"/>
        <v>0</v>
      </c>
      <c r="S216" s="25">
        <f>COUNTIF('Historical Registration Data'!D:D,'Registration Data'!C64)</f>
        <v>0</v>
      </c>
      <c r="T216" s="28" t="e">
        <f t="shared" si="20"/>
        <v>#VALUE!</v>
      </c>
      <c r="U216" s="29" t="e">
        <f t="shared" si="21"/>
        <v>#VALUE!</v>
      </c>
      <c r="V216" s="40"/>
    </row>
    <row r="217" spans="1:23" x14ac:dyDescent="0.25">
      <c r="A217" s="58" t="s">
        <v>28</v>
      </c>
      <c r="B217" s="53" t="s">
        <v>501</v>
      </c>
      <c r="C217" s="53" t="s">
        <v>502</v>
      </c>
      <c r="D217" s="53">
        <v>320</v>
      </c>
      <c r="E217" s="5"/>
      <c r="F217" s="23">
        <f t="shared" si="17"/>
        <v>300.79999999999995</v>
      </c>
      <c r="G217" s="24">
        <f t="shared" si="18"/>
        <v>300.79999999999995</v>
      </c>
      <c r="H217" s="39"/>
      <c r="I217" s="39"/>
      <c r="J217" s="39"/>
      <c r="K217" s="39"/>
      <c r="L217" s="39"/>
      <c r="O217" s="26">
        <f>IFERROR(VLOOKUP(C:C,'Results Data'!A:F,6,FALSE), "Not Found")</f>
        <v>291</v>
      </c>
      <c r="P217" s="27">
        <f>IFERROR(VLOOKUP(C:C,'Results Data'!A:M,13,FALSE), "Not Found")</f>
        <v>73</v>
      </c>
      <c r="Q217" s="27" t="b">
        <f>AND('RIDE DATA'!$A$5&lt;'Registration Data'!$P217,'RIDE DATA'!$B$5&gt;'Registration Data'!$P217)</f>
        <v>1</v>
      </c>
      <c r="R217" s="27">
        <f t="shared" si="19"/>
        <v>8.73</v>
      </c>
      <c r="S217" s="25">
        <f>COUNTIF('Historical Registration Data'!D:D,'Registration Data'!C244)</f>
        <v>1</v>
      </c>
      <c r="T217" s="28">
        <f t="shared" si="20"/>
        <v>299.73</v>
      </c>
      <c r="U217" s="29">
        <f t="shared" si="21"/>
        <v>0.9964428191489364</v>
      </c>
      <c r="V217" s="40">
        <f>IF(U217&gt;100%,((U217-1)*10000),0)</f>
        <v>0</v>
      </c>
      <c r="W217" s="5"/>
    </row>
    <row r="218" spans="1:23" x14ac:dyDescent="0.25">
      <c r="A218" s="59" t="s">
        <v>29</v>
      </c>
      <c r="B218" s="55" t="s">
        <v>143</v>
      </c>
      <c r="C218" s="55" t="s">
        <v>144</v>
      </c>
      <c r="D218" s="55">
        <v>400</v>
      </c>
      <c r="E218" s="11"/>
      <c r="F218" s="23">
        <f t="shared" si="17"/>
        <v>376</v>
      </c>
      <c r="G218" s="24">
        <f t="shared" si="18"/>
        <v>376</v>
      </c>
      <c r="H218" s="39" t="s">
        <v>618</v>
      </c>
      <c r="I218" s="39" t="s">
        <v>619</v>
      </c>
      <c r="J218" s="39" t="s">
        <v>646</v>
      </c>
      <c r="K218" s="39"/>
      <c r="L218" s="39"/>
      <c r="O218" s="26">
        <f>IFERROR(VLOOKUP(C:C,'Results Data'!A:F,6,FALSE), "Not Found")</f>
        <v>438</v>
      </c>
      <c r="P218" s="27">
        <f>IFERROR(VLOOKUP(C:C,'Results Data'!A:M,13,FALSE), "Not Found")</f>
        <v>75</v>
      </c>
      <c r="Q218" s="27" t="b">
        <f>AND('RIDE DATA'!$A$5&lt;'Registration Data'!$P218,'RIDE DATA'!$B$5&gt;'Registration Data'!$P218)</f>
        <v>1</v>
      </c>
      <c r="R218" s="27">
        <f t="shared" si="19"/>
        <v>13.139999999999999</v>
      </c>
      <c r="S218" s="25">
        <f>COUNTIF('Historical Registration Data'!D:D,'Registration Data'!C59)</f>
        <v>0</v>
      </c>
      <c r="T218" s="28">
        <f t="shared" si="20"/>
        <v>451.14</v>
      </c>
      <c r="U218" s="29">
        <f t="shared" si="21"/>
        <v>1.1998404255319148</v>
      </c>
      <c r="V218" s="78">
        <v>1200</v>
      </c>
    </row>
    <row r="219" spans="1:23" x14ac:dyDescent="0.25">
      <c r="A219" s="74" t="s">
        <v>2026</v>
      </c>
      <c r="B219" s="66" t="s">
        <v>107</v>
      </c>
      <c r="C219" s="66" t="s">
        <v>108</v>
      </c>
      <c r="D219" s="66">
        <v>354</v>
      </c>
      <c r="E219" s="67"/>
      <c r="F219" s="68">
        <f t="shared" si="17"/>
        <v>332.76</v>
      </c>
      <c r="G219" s="69">
        <f t="shared" si="18"/>
        <v>0</v>
      </c>
      <c r="H219" s="70" t="s">
        <v>618</v>
      </c>
      <c r="I219" s="70" t="s">
        <v>623</v>
      </c>
      <c r="J219" s="70"/>
      <c r="K219" s="70"/>
      <c r="L219" s="70" t="s">
        <v>636</v>
      </c>
      <c r="M219" s="67"/>
      <c r="N219" s="67"/>
      <c r="O219" s="71" t="str">
        <f>IFERROR(VLOOKUP(C:C,'Results Data'!A:F,6,FALSE), "Not Found")</f>
        <v>Not Found</v>
      </c>
      <c r="P219" s="27" t="str">
        <f>IFERROR(VLOOKUP(C:C,'Results Data'!A:M,13,FALSE), "Not Found")</f>
        <v>Not Found</v>
      </c>
      <c r="Q219" s="27" t="b">
        <f>AND('RIDE DATA'!$A$5&lt;'Registration Data'!$P219,'RIDE DATA'!$B$5&gt;'Registration Data'!$P219)</f>
        <v>0</v>
      </c>
      <c r="R219" s="27">
        <f t="shared" si="19"/>
        <v>0</v>
      </c>
      <c r="S219" s="25">
        <f>COUNTIF('Historical Registration Data'!D:D,'Registration Data'!C41)</f>
        <v>1</v>
      </c>
      <c r="T219" s="28" t="e">
        <f t="shared" si="20"/>
        <v>#VALUE!</v>
      </c>
      <c r="U219" s="29" t="e">
        <f t="shared" si="21"/>
        <v>#VALUE!</v>
      </c>
      <c r="V219" s="40"/>
    </row>
    <row r="220" spans="1:23" x14ac:dyDescent="0.25">
      <c r="A220" s="57" t="s">
        <v>28</v>
      </c>
      <c r="B220" s="55" t="s">
        <v>163</v>
      </c>
      <c r="C220" s="55" t="s">
        <v>164</v>
      </c>
      <c r="D220" s="55">
        <v>250</v>
      </c>
      <c r="E220" s="11"/>
      <c r="F220" s="23">
        <f t="shared" si="17"/>
        <v>235</v>
      </c>
      <c r="G220" s="24">
        <f t="shared" si="18"/>
        <v>235</v>
      </c>
      <c r="H220" s="39"/>
      <c r="I220" s="39"/>
      <c r="J220" s="39"/>
      <c r="K220" s="39"/>
      <c r="L220" s="39"/>
      <c r="O220" s="26">
        <f>IFERROR(VLOOKUP(C:C,'Results Data'!A:F,6,FALSE), "Not Found")</f>
        <v>265</v>
      </c>
      <c r="P220" s="27">
        <f>IFERROR(VLOOKUP(C:C,'Results Data'!A:M,13,FALSE), "Not Found")</f>
        <v>75</v>
      </c>
      <c r="Q220" s="27" t="b">
        <f>AND('RIDE DATA'!$A$5&lt;'Registration Data'!$P220,'RIDE DATA'!$B$5&gt;'Registration Data'!$P220)</f>
        <v>1</v>
      </c>
      <c r="R220" s="27">
        <f t="shared" si="19"/>
        <v>7.9499999999999993</v>
      </c>
      <c r="S220" s="25">
        <f>COUNTIF('Historical Registration Data'!D:D,'Registration Data'!C69)</f>
        <v>2</v>
      </c>
      <c r="T220" s="28">
        <f t="shared" si="20"/>
        <v>272.95</v>
      </c>
      <c r="U220" s="29">
        <f t="shared" si="21"/>
        <v>1.1614893617021276</v>
      </c>
      <c r="V220" s="78">
        <v>1200</v>
      </c>
    </row>
    <row r="221" spans="1:23" x14ac:dyDescent="0.25">
      <c r="A221" s="62" t="s">
        <v>26</v>
      </c>
      <c r="B221" s="53" t="s">
        <v>511</v>
      </c>
      <c r="C221" s="53" t="s">
        <v>512</v>
      </c>
      <c r="D221" s="53">
        <v>305</v>
      </c>
      <c r="E221" s="5"/>
      <c r="F221" s="23">
        <f t="shared" si="17"/>
        <v>286.7</v>
      </c>
      <c r="G221" s="24">
        <f t="shared" si="18"/>
        <v>286.7</v>
      </c>
      <c r="H221" s="39" t="s">
        <v>618</v>
      </c>
      <c r="I221" s="39" t="s">
        <v>625</v>
      </c>
      <c r="J221" s="39"/>
      <c r="K221" s="39"/>
      <c r="L221" s="39"/>
      <c r="O221" s="26">
        <f>IFERROR(VLOOKUP(C:C,'Results Data'!A:F,6,FALSE), "Not Found")</f>
        <v>313</v>
      </c>
      <c r="P221" s="27">
        <f>IFERROR(VLOOKUP(C:C,'Results Data'!A:M,13,FALSE), "Not Found")</f>
        <v>80</v>
      </c>
      <c r="Q221" s="27" t="b">
        <f>AND('RIDE DATA'!$A$5&lt;'Registration Data'!$P221,'RIDE DATA'!$B$5&gt;'Registration Data'!$P221)</f>
        <v>0</v>
      </c>
      <c r="R221" s="27">
        <f t="shared" si="19"/>
        <v>0</v>
      </c>
      <c r="S221" s="25">
        <f>COUNTIF('Historical Registration Data'!D:D,'Registration Data'!C249)</f>
        <v>0</v>
      </c>
      <c r="T221" s="28">
        <f t="shared" si="20"/>
        <v>313</v>
      </c>
      <c r="U221" s="29">
        <f t="shared" si="21"/>
        <v>1.0917335193582143</v>
      </c>
      <c r="V221" s="40">
        <f>IF(U221&gt;100%,((U221-1)*10000),0)</f>
        <v>917.33519358214278</v>
      </c>
      <c r="W221" s="5"/>
    </row>
    <row r="222" spans="1:23" x14ac:dyDescent="0.25">
      <c r="A222" s="52" t="s">
        <v>25</v>
      </c>
      <c r="B222" s="53" t="s">
        <v>325</v>
      </c>
      <c r="C222" s="53" t="s">
        <v>326</v>
      </c>
      <c r="D222" s="53">
        <v>436</v>
      </c>
      <c r="E222" s="5"/>
      <c r="F222" s="23">
        <f t="shared" si="17"/>
        <v>409.84</v>
      </c>
      <c r="G222" s="24">
        <f t="shared" si="18"/>
        <v>409.84</v>
      </c>
      <c r="H222" s="39" t="s">
        <v>629</v>
      </c>
      <c r="I222" s="39" t="s">
        <v>625</v>
      </c>
      <c r="J222" s="39"/>
      <c r="K222" s="39"/>
      <c r="L222" s="39"/>
      <c r="O222" s="26">
        <f>IFERROR(VLOOKUP(C:C,'Results Data'!A:F,6,FALSE), "Not Found")</f>
        <v>379</v>
      </c>
      <c r="P222" s="27">
        <f>IFERROR(VLOOKUP(C:C,'Results Data'!A:M,13,FALSE), "Not Found")</f>
        <v>77</v>
      </c>
      <c r="Q222" s="27" t="b">
        <f>AND('RIDE DATA'!$A$5&lt;'Registration Data'!$P222,'RIDE DATA'!$B$5&gt;'Registration Data'!$P222)</f>
        <v>1</v>
      </c>
      <c r="R222" s="27">
        <f t="shared" si="19"/>
        <v>11.37</v>
      </c>
      <c r="S222" s="25">
        <f>COUNTIF('Historical Registration Data'!D:D,'Registration Data'!C152)</f>
        <v>1</v>
      </c>
      <c r="T222" s="28">
        <f t="shared" si="20"/>
        <v>390.37</v>
      </c>
      <c r="U222" s="29">
        <f t="shared" si="21"/>
        <v>0.95249365606090186</v>
      </c>
      <c r="V222" s="40">
        <f>IF(U222&gt;100%,((U222-1)*10000),0)</f>
        <v>0</v>
      </c>
      <c r="W222" s="5"/>
    </row>
    <row r="223" spans="1:23" x14ac:dyDescent="0.25">
      <c r="A223" s="52" t="s">
        <v>25</v>
      </c>
      <c r="B223" s="53" t="s">
        <v>503</v>
      </c>
      <c r="C223" s="53" t="s">
        <v>504</v>
      </c>
      <c r="D223" s="53">
        <v>419</v>
      </c>
      <c r="E223" s="5"/>
      <c r="F223" s="23">
        <f t="shared" si="17"/>
        <v>393.85999999999996</v>
      </c>
      <c r="G223" s="24">
        <f t="shared" si="18"/>
        <v>393.85999999999996</v>
      </c>
      <c r="H223" s="39" t="s">
        <v>618</v>
      </c>
      <c r="I223" s="39" t="s">
        <v>619</v>
      </c>
      <c r="J223" s="39" t="s">
        <v>647</v>
      </c>
      <c r="K223" s="39"/>
      <c r="L223" s="39"/>
      <c r="O223" s="26">
        <f>IFERROR(VLOOKUP(C:C,'Results Data'!A:F,6,FALSE), "Not Found")</f>
        <v>402</v>
      </c>
      <c r="P223" s="27">
        <f>IFERROR(VLOOKUP(C:C,'Results Data'!A:M,13,FALSE), "Not Found")</f>
        <v>80</v>
      </c>
      <c r="Q223" s="27" t="b">
        <f>AND('RIDE DATA'!$A$5&lt;'Registration Data'!$P223,'RIDE DATA'!$B$5&gt;'Registration Data'!$P223)</f>
        <v>0</v>
      </c>
      <c r="R223" s="27">
        <f t="shared" si="19"/>
        <v>0</v>
      </c>
      <c r="S223" s="25">
        <f>COUNTIF('Historical Registration Data'!D:D,'Registration Data'!C245)</f>
        <v>1</v>
      </c>
      <c r="T223" s="28">
        <f t="shared" si="20"/>
        <v>402</v>
      </c>
      <c r="U223" s="29">
        <f t="shared" si="21"/>
        <v>1.0206672421672676</v>
      </c>
      <c r="V223" s="40">
        <f>IF(U223&gt;100%,((U223-1)*10000),0)</f>
        <v>206.67242167267563</v>
      </c>
      <c r="W223" s="5"/>
    </row>
    <row r="224" spans="1:23" x14ac:dyDescent="0.25">
      <c r="A224" s="59" t="s">
        <v>29</v>
      </c>
      <c r="B224" s="55" t="s">
        <v>311</v>
      </c>
      <c r="C224" s="55" t="s">
        <v>312</v>
      </c>
      <c r="D224" s="55">
        <v>268</v>
      </c>
      <c r="E224" s="11"/>
      <c r="F224" s="23">
        <f t="shared" si="17"/>
        <v>251.92</v>
      </c>
      <c r="G224" s="24">
        <f t="shared" si="18"/>
        <v>251.92</v>
      </c>
      <c r="H224" s="39" t="s">
        <v>643</v>
      </c>
      <c r="I224" s="39" t="s">
        <v>619</v>
      </c>
      <c r="J224" s="39" t="s">
        <v>627</v>
      </c>
      <c r="K224" s="39"/>
      <c r="L224" s="39"/>
      <c r="O224" s="26">
        <f>IFERROR(VLOOKUP(C:C,'Results Data'!A:F,6,FALSE), "Not Found")</f>
        <v>292</v>
      </c>
      <c r="P224" s="27">
        <f>IFERROR(VLOOKUP(C:C,'Results Data'!A:M,13,FALSE), "Not Found")</f>
        <v>75</v>
      </c>
      <c r="Q224" s="27" t="b">
        <f>AND('RIDE DATA'!$A$5&lt;'Registration Data'!$P224,'RIDE DATA'!$B$5&gt;'Registration Data'!$P224)</f>
        <v>1</v>
      </c>
      <c r="R224" s="27">
        <f t="shared" si="19"/>
        <v>8.76</v>
      </c>
      <c r="S224" s="25">
        <f>COUNTIF('Historical Registration Data'!D:D,'Registration Data'!C145)</f>
        <v>1</v>
      </c>
      <c r="T224" s="28">
        <f t="shared" si="20"/>
        <v>300.76</v>
      </c>
      <c r="U224" s="29">
        <f t="shared" si="21"/>
        <v>1.1938710701810098</v>
      </c>
      <c r="V224" s="78">
        <v>1200</v>
      </c>
    </row>
    <row r="225" spans="1:23" x14ac:dyDescent="0.25">
      <c r="A225" s="62" t="s">
        <v>26</v>
      </c>
      <c r="B225" s="53" t="s">
        <v>525</v>
      </c>
      <c r="C225" s="53" t="s">
        <v>526</v>
      </c>
      <c r="D225" s="53">
        <v>438</v>
      </c>
      <c r="E225" s="5"/>
      <c r="F225" s="23">
        <f t="shared" si="17"/>
        <v>411.71999999999997</v>
      </c>
      <c r="G225" s="24">
        <f t="shared" si="18"/>
        <v>411.71999999999997</v>
      </c>
      <c r="H225" s="39" t="s">
        <v>629</v>
      </c>
      <c r="I225" s="39"/>
      <c r="J225" s="39"/>
      <c r="K225" s="39"/>
      <c r="L225" s="39"/>
      <c r="O225" s="26">
        <f>IFERROR(VLOOKUP(C:C,'Results Data'!A:F,6,FALSE), "Not Found")</f>
        <v>362</v>
      </c>
      <c r="P225" s="27">
        <f>IFERROR(VLOOKUP(C:C,'Results Data'!A:M,13,FALSE), "Not Found")</f>
        <v>78</v>
      </c>
      <c r="Q225" s="27" t="b">
        <f>AND('RIDE DATA'!$A$5&lt;'Registration Data'!$P225,'RIDE DATA'!$B$5&gt;'Registration Data'!$P225)</f>
        <v>1</v>
      </c>
      <c r="R225" s="27">
        <f t="shared" si="19"/>
        <v>10.86</v>
      </c>
      <c r="S225" s="25">
        <f>COUNTIF('Historical Registration Data'!D:D,'Registration Data'!C256)</f>
        <v>1</v>
      </c>
      <c r="T225" s="28">
        <f t="shared" si="20"/>
        <v>372.86</v>
      </c>
      <c r="U225" s="29">
        <f t="shared" si="21"/>
        <v>0.90561546682211225</v>
      </c>
      <c r="V225" s="40">
        <f>IF(U225&gt;100%,((U225-1)*10000),0)</f>
        <v>0</v>
      </c>
      <c r="W225" s="5"/>
    </row>
    <row r="226" spans="1:23" x14ac:dyDescent="0.25">
      <c r="A226" s="57" t="s">
        <v>28</v>
      </c>
      <c r="B226" s="55" t="s">
        <v>236</v>
      </c>
      <c r="C226" s="55" t="s">
        <v>237</v>
      </c>
      <c r="D226" s="55">
        <v>315</v>
      </c>
      <c r="E226" s="11"/>
      <c r="F226" s="23">
        <f t="shared" si="17"/>
        <v>296.09999999999997</v>
      </c>
      <c r="G226" s="24">
        <f t="shared" si="18"/>
        <v>296.09999999999997</v>
      </c>
      <c r="H226" s="39"/>
      <c r="I226" s="39"/>
      <c r="J226" s="39"/>
      <c r="K226" s="39"/>
      <c r="L226" s="39"/>
      <c r="O226" s="26">
        <f>IFERROR(VLOOKUP(C:C,'Results Data'!A:F,6,FALSE), "Not Found")</f>
        <v>349</v>
      </c>
      <c r="P226" s="27">
        <f>IFERROR(VLOOKUP(C:C,'Results Data'!A:M,13,FALSE), "Not Found")</f>
        <v>78</v>
      </c>
      <c r="Q226" s="27" t="b">
        <f>AND('RIDE DATA'!$A$5&lt;'Registration Data'!$P226,'RIDE DATA'!$B$5&gt;'Registration Data'!$P226)</f>
        <v>1</v>
      </c>
      <c r="R226" s="27">
        <f t="shared" si="19"/>
        <v>10.469999999999999</v>
      </c>
      <c r="S226" s="25">
        <f>COUNTIF('Historical Registration Data'!D:D,'Registration Data'!C106)</f>
        <v>1</v>
      </c>
      <c r="T226" s="28">
        <f t="shared" si="20"/>
        <v>359.47</v>
      </c>
      <c r="U226" s="29">
        <f t="shared" si="21"/>
        <v>1.2140155352921314</v>
      </c>
      <c r="V226" s="78">
        <v>1200</v>
      </c>
    </row>
    <row r="227" spans="1:23" x14ac:dyDescent="0.25">
      <c r="A227" s="54" t="s">
        <v>25</v>
      </c>
      <c r="B227" s="55" t="s">
        <v>266</v>
      </c>
      <c r="C227" s="55" t="s">
        <v>267</v>
      </c>
      <c r="D227" s="55">
        <v>451</v>
      </c>
      <c r="E227" s="11"/>
      <c r="F227" s="23">
        <f t="shared" si="17"/>
        <v>423.94</v>
      </c>
      <c r="G227" s="24">
        <f t="shared" si="18"/>
        <v>423.94</v>
      </c>
      <c r="H227" s="39" t="s">
        <v>618</v>
      </c>
      <c r="I227" s="39" t="s">
        <v>619</v>
      </c>
      <c r="J227" s="39" t="s">
        <v>654</v>
      </c>
      <c r="K227" s="39"/>
      <c r="L227" s="39"/>
      <c r="O227" s="26">
        <f>IFERROR(VLOOKUP(C:C,'Results Data'!A:F,6,FALSE), "Not Found")</f>
        <v>428</v>
      </c>
      <c r="P227" s="27">
        <f>IFERROR(VLOOKUP(C:C,'Results Data'!A:M,13,FALSE), "Not Found")</f>
        <v>77</v>
      </c>
      <c r="Q227" s="27" t="b">
        <f>AND('RIDE DATA'!$A$5&lt;'Registration Data'!$P227,'RIDE DATA'!$B$5&gt;'Registration Data'!$P227)</f>
        <v>1</v>
      </c>
      <c r="R227" s="27">
        <f t="shared" si="19"/>
        <v>12.84</v>
      </c>
      <c r="S227" s="25">
        <f>COUNTIF('Historical Registration Data'!D:D,'Registration Data'!C121)</f>
        <v>1</v>
      </c>
      <c r="T227" s="28">
        <f t="shared" si="20"/>
        <v>440.84</v>
      </c>
      <c r="U227" s="29">
        <f t="shared" si="21"/>
        <v>1.0398641317167523</v>
      </c>
      <c r="V227" s="40">
        <f>IF(U227&gt;100%,((U227-1)*10000),0)</f>
        <v>398.64131716752291</v>
      </c>
    </row>
    <row r="228" spans="1:23" x14ac:dyDescent="0.25">
      <c r="A228" s="74" t="s">
        <v>2026</v>
      </c>
      <c r="B228" s="66" t="s">
        <v>321</v>
      </c>
      <c r="C228" s="66" t="s">
        <v>322</v>
      </c>
      <c r="D228" s="66">
        <v>348</v>
      </c>
      <c r="E228" s="67"/>
      <c r="F228" s="68">
        <f t="shared" si="17"/>
        <v>327.12</v>
      </c>
      <c r="G228" s="69">
        <f t="shared" si="18"/>
        <v>327.12</v>
      </c>
      <c r="H228" s="70" t="s">
        <v>618</v>
      </c>
      <c r="I228" s="70" t="s">
        <v>623</v>
      </c>
      <c r="J228" s="70"/>
      <c r="K228" s="70"/>
      <c r="L228" s="70" t="s">
        <v>639</v>
      </c>
      <c r="M228" s="67"/>
      <c r="N228" s="67"/>
      <c r="O228" s="71">
        <f>IFERROR(VLOOKUP(C:C,'Results Data'!A:F,6,FALSE), "Not Found")</f>
        <v>0</v>
      </c>
      <c r="P228" s="27">
        <f>IFERROR(VLOOKUP(C:C,'Results Data'!A:M,13,FALSE), "Not Found")</f>
        <v>0</v>
      </c>
      <c r="Q228" s="27" t="b">
        <f>AND('RIDE DATA'!$A$5&lt;'Registration Data'!$P228,'RIDE DATA'!$B$5&gt;'Registration Data'!$P228)</f>
        <v>0</v>
      </c>
      <c r="R228" s="27">
        <f t="shared" si="19"/>
        <v>0</v>
      </c>
      <c r="S228" s="25">
        <f>COUNTIF('Historical Registration Data'!D:D,'Registration Data'!C150)</f>
        <v>1</v>
      </c>
      <c r="T228" s="28">
        <f t="shared" si="20"/>
        <v>0</v>
      </c>
      <c r="U228" s="29">
        <f t="shared" si="21"/>
        <v>0</v>
      </c>
      <c r="V228" s="40">
        <f>IF(U228&gt;100%,((U228-1)*10000),0)</f>
        <v>0</v>
      </c>
    </row>
    <row r="229" spans="1:23" x14ac:dyDescent="0.25">
      <c r="A229" s="61" t="s">
        <v>26</v>
      </c>
      <c r="B229" s="55" t="s">
        <v>42</v>
      </c>
      <c r="C229" s="65" t="s">
        <v>663</v>
      </c>
      <c r="D229" s="55">
        <v>690</v>
      </c>
      <c r="E229" s="11"/>
      <c r="F229" s="23">
        <f t="shared" si="17"/>
        <v>648.59999999999991</v>
      </c>
      <c r="G229" s="24">
        <f t="shared" si="18"/>
        <v>648.59999999999991</v>
      </c>
      <c r="H229" s="39" t="s">
        <v>618</v>
      </c>
      <c r="I229" s="39" t="s">
        <v>625</v>
      </c>
      <c r="J229" s="39"/>
      <c r="K229" s="39"/>
      <c r="L229" s="39" t="s">
        <v>626</v>
      </c>
      <c r="O229" s="26">
        <f>IFERROR(VLOOKUP(C:C,'Results Data'!A:F,6,FALSE), "Not Found")</f>
        <v>668</v>
      </c>
      <c r="P229" s="27">
        <f>IFERROR(VLOOKUP(C:C,'Results Data'!A:M,13,FALSE), "Not Found")</f>
        <v>75</v>
      </c>
      <c r="Q229" s="27" t="b">
        <f>AND('RIDE DATA'!$A$5&lt;'Registration Data'!$P229,'RIDE DATA'!$B$5&gt;'Registration Data'!$P229)</f>
        <v>1</v>
      </c>
      <c r="R229" s="27">
        <f t="shared" si="19"/>
        <v>20.04</v>
      </c>
      <c r="S229" s="25">
        <f>COUNTIF('Historical Registration Data'!D:D,'Registration Data'!C7)</f>
        <v>1</v>
      </c>
      <c r="T229" s="28">
        <f t="shared" si="20"/>
        <v>688.04</v>
      </c>
      <c r="U229" s="29">
        <f t="shared" si="21"/>
        <v>1.0608078939253778</v>
      </c>
      <c r="V229" s="40">
        <f>IF(U229&gt;100%,((U229-1)*10000),0)</f>
        <v>608.07893925377778</v>
      </c>
    </row>
    <row r="230" spans="1:23" x14ac:dyDescent="0.25">
      <c r="A230" s="54" t="s">
        <v>25</v>
      </c>
      <c r="B230" s="55" t="s">
        <v>57</v>
      </c>
      <c r="C230" s="55" t="s">
        <v>58</v>
      </c>
      <c r="D230" s="55">
        <v>300</v>
      </c>
      <c r="E230" s="11"/>
      <c r="F230" s="23">
        <f t="shared" si="17"/>
        <v>282</v>
      </c>
      <c r="G230" s="24">
        <f t="shared" si="18"/>
        <v>282</v>
      </c>
      <c r="H230" s="39" t="s">
        <v>618</v>
      </c>
      <c r="I230" s="39" t="s">
        <v>625</v>
      </c>
      <c r="J230" s="39"/>
      <c r="K230" s="39"/>
      <c r="L230" s="39" t="s">
        <v>626</v>
      </c>
      <c r="O230" s="26">
        <f>IFERROR(VLOOKUP(C:C,'Results Data'!A:F,6,FALSE), "Not Found")</f>
        <v>323</v>
      </c>
      <c r="P230" s="27">
        <f>IFERROR(VLOOKUP(C:C,'Results Data'!A:M,13,FALSE), "Not Found")</f>
        <v>77</v>
      </c>
      <c r="Q230" s="27" t="b">
        <f>AND('RIDE DATA'!$A$5&lt;'Registration Data'!$P230,'RIDE DATA'!$B$5&gt;'Registration Data'!$P230)</f>
        <v>1</v>
      </c>
      <c r="R230" s="27">
        <f t="shared" si="19"/>
        <v>9.69</v>
      </c>
      <c r="S230" s="25">
        <f>COUNTIF('Historical Registration Data'!D:D,'Registration Data'!C15)</f>
        <v>0</v>
      </c>
      <c r="T230" s="28">
        <f t="shared" si="20"/>
        <v>332.69</v>
      </c>
      <c r="U230" s="29">
        <f t="shared" si="21"/>
        <v>1.1797517730496454</v>
      </c>
      <c r="V230" s="78">
        <v>1200</v>
      </c>
    </row>
    <row r="231" spans="1:23" x14ac:dyDescent="0.25">
      <c r="A231" s="57" t="s">
        <v>28</v>
      </c>
      <c r="B231" s="55" t="s">
        <v>196</v>
      </c>
      <c r="C231" s="55" t="s">
        <v>197</v>
      </c>
      <c r="D231" s="55">
        <v>515</v>
      </c>
      <c r="E231" s="11"/>
      <c r="F231" s="23">
        <f t="shared" si="17"/>
        <v>484.09999999999997</v>
      </c>
      <c r="G231" s="24">
        <f t="shared" si="18"/>
        <v>484.09999999999997</v>
      </c>
      <c r="H231" s="39" t="s">
        <v>618</v>
      </c>
      <c r="I231" s="39" t="s">
        <v>625</v>
      </c>
      <c r="J231" s="39"/>
      <c r="K231" s="39"/>
      <c r="L231" s="39" t="s">
        <v>642</v>
      </c>
      <c r="O231" s="26">
        <f>IFERROR(VLOOKUP(C:C,'Results Data'!A:F,6,FALSE), "Not Found")</f>
        <v>556</v>
      </c>
      <c r="P231" s="27">
        <f>IFERROR(VLOOKUP(C:C,'Results Data'!A:M,13,FALSE), "Not Found")</f>
        <v>79</v>
      </c>
      <c r="Q231" s="27" t="b">
        <f>AND('RIDE DATA'!$A$5&lt;'Registration Data'!$P231,'RIDE DATA'!$B$5&gt;'Registration Data'!$P231)</f>
        <v>1</v>
      </c>
      <c r="R231" s="27">
        <f t="shared" si="19"/>
        <v>16.68</v>
      </c>
      <c r="S231" s="25">
        <f>COUNTIF('Historical Registration Data'!D:D,'Registration Data'!C86)</f>
        <v>1</v>
      </c>
      <c r="T231" s="28">
        <f t="shared" si="20"/>
        <v>572.67999999999995</v>
      </c>
      <c r="U231" s="29">
        <f t="shared" si="21"/>
        <v>1.1829787234042553</v>
      </c>
      <c r="V231" s="78">
        <v>1200</v>
      </c>
    </row>
    <row r="232" spans="1:23" x14ac:dyDescent="0.25">
      <c r="A232" s="59" t="s">
        <v>29</v>
      </c>
      <c r="B232" s="55" t="s">
        <v>278</v>
      </c>
      <c r="C232" s="55" t="s">
        <v>279</v>
      </c>
      <c r="D232" s="55">
        <v>391</v>
      </c>
      <c r="E232" s="11"/>
      <c r="F232" s="23">
        <f t="shared" si="17"/>
        <v>367.53999999999996</v>
      </c>
      <c r="G232" s="24">
        <f t="shared" si="18"/>
        <v>367.53999999999996</v>
      </c>
      <c r="H232" s="39" t="s">
        <v>618</v>
      </c>
      <c r="I232" s="39" t="s">
        <v>623</v>
      </c>
      <c r="J232" s="39"/>
      <c r="K232" s="39"/>
      <c r="L232" s="39"/>
      <c r="O232" s="26">
        <f>IFERROR(VLOOKUP(C:C,'Results Data'!A:F,6,FALSE), "Not Found")</f>
        <v>390</v>
      </c>
      <c r="P232" s="27">
        <f>IFERROR(VLOOKUP(C:C,'Results Data'!A:M,13,FALSE), "Not Found")</f>
        <v>76</v>
      </c>
      <c r="Q232" s="27" t="b">
        <f>AND('RIDE DATA'!$A$5&lt;'Registration Data'!$P232,'RIDE DATA'!$B$5&gt;'Registration Data'!$P232)</f>
        <v>1</v>
      </c>
      <c r="R232" s="27">
        <f t="shared" si="19"/>
        <v>11.7</v>
      </c>
      <c r="S232" s="25">
        <f>COUNTIF('Historical Registration Data'!D:D,'Registration Data'!C127)</f>
        <v>1</v>
      </c>
      <c r="T232" s="28">
        <f t="shared" si="20"/>
        <v>401.7</v>
      </c>
      <c r="U232" s="29">
        <f t="shared" si="21"/>
        <v>1.0929422647875062</v>
      </c>
      <c r="V232" s="40">
        <f>IF(U232&gt;100%,((U232-1)*10000),0)</f>
        <v>929.42264787506224</v>
      </c>
    </row>
    <row r="233" spans="1:23" x14ac:dyDescent="0.25">
      <c r="A233" s="52" t="s">
        <v>25</v>
      </c>
      <c r="B233" s="53" t="s">
        <v>403</v>
      </c>
      <c r="C233" s="53" t="s">
        <v>404</v>
      </c>
      <c r="D233" s="53">
        <v>519</v>
      </c>
      <c r="E233" s="5"/>
      <c r="F233" s="23">
        <f t="shared" si="17"/>
        <v>487.85999999999996</v>
      </c>
      <c r="G233" s="24">
        <f t="shared" si="18"/>
        <v>487.85999999999996</v>
      </c>
      <c r="H233" s="39" t="s">
        <v>618</v>
      </c>
      <c r="I233" s="39" t="s">
        <v>631</v>
      </c>
      <c r="J233" s="39"/>
      <c r="K233" s="39" t="s">
        <v>644</v>
      </c>
      <c r="L233" s="39"/>
      <c r="O233" s="26">
        <f>IFERROR(VLOOKUP(C:C,'Results Data'!A:F,6,FALSE), "Not Found")</f>
        <v>535</v>
      </c>
      <c r="P233" s="27">
        <f>IFERROR(VLOOKUP(C:C,'Results Data'!A:M,13,FALSE), "Not Found")</f>
        <v>80</v>
      </c>
      <c r="Q233" s="27" t="b">
        <f>AND('RIDE DATA'!$A$5&lt;'Registration Data'!$P233,'RIDE DATA'!$B$5&gt;'Registration Data'!$P233)</f>
        <v>0</v>
      </c>
      <c r="R233" s="27">
        <f t="shared" si="19"/>
        <v>0</v>
      </c>
      <c r="S233" s="25">
        <f>COUNTIF('Historical Registration Data'!D:D,'Registration Data'!C192)</f>
        <v>1</v>
      </c>
      <c r="T233" s="28">
        <f t="shared" si="20"/>
        <v>535</v>
      </c>
      <c r="U233" s="29">
        <f t="shared" si="21"/>
        <v>1.0966260812528186</v>
      </c>
      <c r="V233" s="40">
        <f>IF(U233&gt;100%,((U233-1)*10000),0)</f>
        <v>966.26081252818574</v>
      </c>
      <c r="W233" s="5"/>
    </row>
    <row r="234" spans="1:23" x14ac:dyDescent="0.25">
      <c r="A234" s="52" t="s">
        <v>25</v>
      </c>
      <c r="B234" s="53" t="s">
        <v>606</v>
      </c>
      <c r="C234" s="53" t="s">
        <v>607</v>
      </c>
      <c r="D234" s="53">
        <v>910</v>
      </c>
      <c r="E234" s="5"/>
      <c r="F234" s="23">
        <f t="shared" si="17"/>
        <v>855.4</v>
      </c>
      <c r="G234" s="24">
        <f t="shared" si="18"/>
        <v>855.4</v>
      </c>
      <c r="H234" s="39" t="s">
        <v>629</v>
      </c>
      <c r="I234" s="39" t="s">
        <v>619</v>
      </c>
      <c r="J234" s="39" t="s">
        <v>627</v>
      </c>
      <c r="K234" s="39"/>
      <c r="L234" s="39"/>
      <c r="O234" s="26">
        <f>IFERROR(VLOOKUP(C:C,'Results Data'!A:F,6,FALSE), "Not Found")</f>
        <v>885</v>
      </c>
      <c r="P234" s="27">
        <f>IFERROR(VLOOKUP(C:C,'Results Data'!A:M,13,FALSE), "Not Found")</f>
        <v>79</v>
      </c>
      <c r="Q234" s="27" t="b">
        <f>AND('RIDE DATA'!$A$5&lt;'Registration Data'!$P234,'RIDE DATA'!$B$5&gt;'Registration Data'!$P234)</f>
        <v>1</v>
      </c>
      <c r="R234" s="27">
        <f t="shared" si="19"/>
        <v>26.55</v>
      </c>
      <c r="S234" s="25">
        <f>COUNTIF('Historical Registration Data'!D:D,'Registration Data'!C298)</f>
        <v>0</v>
      </c>
      <c r="T234" s="28">
        <f t="shared" si="20"/>
        <v>911.55</v>
      </c>
      <c r="U234" s="29">
        <f t="shared" si="21"/>
        <v>1.065641805003507</v>
      </c>
      <c r="V234" s="40">
        <f>IF(U234&gt;100%,((U234-1)*10000),0)</f>
        <v>656.41805003507022</v>
      </c>
      <c r="W234" s="5"/>
    </row>
    <row r="235" spans="1:23" x14ac:dyDescent="0.25">
      <c r="A235" s="59" t="s">
        <v>29</v>
      </c>
      <c r="B235" s="55" t="s">
        <v>303</v>
      </c>
      <c r="C235" s="55" t="s">
        <v>304</v>
      </c>
      <c r="D235" s="55">
        <v>445</v>
      </c>
      <c r="E235" s="11"/>
      <c r="F235" s="23">
        <f t="shared" si="17"/>
        <v>418.29999999999995</v>
      </c>
      <c r="G235" s="24">
        <f t="shared" si="18"/>
        <v>418.29999999999995</v>
      </c>
      <c r="H235" s="39" t="s">
        <v>618</v>
      </c>
      <c r="I235" s="39" t="s">
        <v>623</v>
      </c>
      <c r="J235" s="39"/>
      <c r="K235" s="39"/>
      <c r="L235" s="39"/>
      <c r="O235" s="26">
        <f>IFERROR(VLOOKUP(C:C,'Results Data'!A:F,6,FALSE), "Not Found")</f>
        <v>486</v>
      </c>
      <c r="P235" s="27">
        <f>IFERROR(VLOOKUP(C:C,'Results Data'!A:M,13,FALSE), "Not Found")</f>
        <v>77</v>
      </c>
      <c r="Q235" s="27" t="b">
        <f>AND('RIDE DATA'!$A$5&lt;'Registration Data'!$P235,'RIDE DATA'!$B$5&gt;'Registration Data'!$P235)</f>
        <v>1</v>
      </c>
      <c r="R235" s="27">
        <f t="shared" si="19"/>
        <v>14.58</v>
      </c>
      <c r="S235" s="25">
        <f>COUNTIF('Historical Registration Data'!D:D,'Registration Data'!C141)</f>
        <v>1</v>
      </c>
      <c r="T235" s="28">
        <f t="shared" si="20"/>
        <v>500.58</v>
      </c>
      <c r="U235" s="29">
        <f t="shared" si="21"/>
        <v>1.1967009323452069</v>
      </c>
      <c r="V235" s="78">
        <v>1200</v>
      </c>
    </row>
    <row r="236" spans="1:23" x14ac:dyDescent="0.25">
      <c r="A236" s="76" t="s">
        <v>2028</v>
      </c>
      <c r="B236" s="66" t="s">
        <v>47</v>
      </c>
      <c r="C236" s="66" t="s">
        <v>48</v>
      </c>
      <c r="D236" s="66">
        <v>280</v>
      </c>
      <c r="E236" s="67"/>
      <c r="F236" s="68">
        <f t="shared" si="17"/>
        <v>263.2</v>
      </c>
      <c r="G236" s="69">
        <f t="shared" si="18"/>
        <v>263.2</v>
      </c>
      <c r="H236" s="70"/>
      <c r="I236" s="70"/>
      <c r="J236" s="70"/>
      <c r="K236" s="70"/>
      <c r="L236" s="70"/>
      <c r="M236" s="67"/>
      <c r="N236" s="67"/>
      <c r="O236" s="71">
        <f>IFERROR(VLOOKUP(C:C,'Results Data'!A:F,6,FALSE), "Not Found")</f>
        <v>0</v>
      </c>
      <c r="P236" s="27">
        <f>IFERROR(VLOOKUP(C:C,'Results Data'!A:M,13,FALSE), "Not Found")</f>
        <v>0</v>
      </c>
      <c r="Q236" s="27" t="b">
        <f>AND('RIDE DATA'!$A$5&lt;'Registration Data'!$P236,'RIDE DATA'!$B$5&gt;'Registration Data'!$P236)</f>
        <v>0</v>
      </c>
      <c r="R236" s="27">
        <f t="shared" si="19"/>
        <v>0</v>
      </c>
      <c r="S236" s="25">
        <f>COUNTIF('Historical Registration Data'!D:D,'Registration Data'!C10)</f>
        <v>1</v>
      </c>
      <c r="T236" s="28">
        <f t="shared" si="20"/>
        <v>0</v>
      </c>
      <c r="U236" s="29">
        <f t="shared" si="21"/>
        <v>0</v>
      </c>
      <c r="V236" s="40">
        <f>IF(U236&gt;100%,((U236-1)*10000),0)</f>
        <v>0</v>
      </c>
    </row>
    <row r="237" spans="1:23" x14ac:dyDescent="0.25">
      <c r="A237" s="60" t="s">
        <v>29</v>
      </c>
      <c r="B237" s="53" t="s">
        <v>517</v>
      </c>
      <c r="C237" s="53" t="s">
        <v>518</v>
      </c>
      <c r="D237" s="53">
        <v>252</v>
      </c>
      <c r="E237" s="5"/>
      <c r="F237" s="23">
        <f t="shared" si="17"/>
        <v>236.88</v>
      </c>
      <c r="G237" s="24">
        <f t="shared" si="18"/>
        <v>236.88</v>
      </c>
      <c r="H237" s="39"/>
      <c r="I237" s="39"/>
      <c r="J237" s="39"/>
      <c r="K237" s="39"/>
      <c r="L237" s="39"/>
      <c r="O237" s="26">
        <f>IFERROR(VLOOKUP(C:C,'Results Data'!A:F,6,FALSE), "Not Found")</f>
        <v>180</v>
      </c>
      <c r="P237" s="27">
        <f>IFERROR(VLOOKUP(C:C,'Results Data'!A:M,13,FALSE), "Not Found")</f>
        <v>74</v>
      </c>
      <c r="Q237" s="27" t="b">
        <f>AND('RIDE DATA'!$A$5&lt;'Registration Data'!$P237,'RIDE DATA'!$B$5&gt;'Registration Data'!$P237)</f>
        <v>1</v>
      </c>
      <c r="R237" s="27">
        <f t="shared" si="19"/>
        <v>5.3999999999999995</v>
      </c>
      <c r="S237" s="25">
        <f>COUNTIF('Historical Registration Data'!D:D,'Registration Data'!C252)</f>
        <v>0</v>
      </c>
      <c r="T237" s="28">
        <f t="shared" si="20"/>
        <v>185.4</v>
      </c>
      <c r="U237" s="29">
        <f t="shared" si="21"/>
        <v>0.78267477203647418</v>
      </c>
      <c r="V237" s="40">
        <f>IF(U237&gt;100%,((U237-1)*10000),0)</f>
        <v>0</v>
      </c>
      <c r="W237" s="5"/>
    </row>
    <row r="238" spans="1:23" x14ac:dyDescent="0.25">
      <c r="A238" s="52" t="s">
        <v>25</v>
      </c>
      <c r="B238" s="53" t="s">
        <v>493</v>
      </c>
      <c r="C238" s="53" t="s">
        <v>494</v>
      </c>
      <c r="D238" s="53">
        <v>314</v>
      </c>
      <c r="E238" s="5"/>
      <c r="F238" s="23">
        <f t="shared" si="17"/>
        <v>295.15999999999997</v>
      </c>
      <c r="G238" s="24">
        <f t="shared" si="18"/>
        <v>295.15999999999997</v>
      </c>
      <c r="H238" s="39" t="s">
        <v>622</v>
      </c>
      <c r="I238" s="39" t="s">
        <v>625</v>
      </c>
      <c r="J238" s="39"/>
      <c r="K238" s="39"/>
      <c r="L238" s="39" t="s">
        <v>642</v>
      </c>
      <c r="O238" s="26">
        <f>IFERROR(VLOOKUP(C:C,'Results Data'!A:F,6,FALSE), "Not Found")</f>
        <v>319</v>
      </c>
      <c r="P238" s="27">
        <f>IFERROR(VLOOKUP(C:C,'Results Data'!A:M,13,FALSE), "Not Found")</f>
        <v>75</v>
      </c>
      <c r="Q238" s="27" t="b">
        <f>AND('RIDE DATA'!$A$5&lt;'Registration Data'!$P238,'RIDE DATA'!$B$5&gt;'Registration Data'!$P238)</f>
        <v>1</v>
      </c>
      <c r="R238" s="27">
        <f t="shared" si="19"/>
        <v>9.57</v>
      </c>
      <c r="S238" s="25">
        <f>COUNTIF('Historical Registration Data'!D:D,'Registration Data'!C240)</f>
        <v>1</v>
      </c>
      <c r="T238" s="28">
        <f t="shared" si="20"/>
        <v>328.57</v>
      </c>
      <c r="U238" s="29">
        <f t="shared" si="21"/>
        <v>1.1131928445588835</v>
      </c>
      <c r="V238" s="40">
        <f>IF(U238&gt;100%,((U238-1)*10000),0)</f>
        <v>1131.9284455888346</v>
      </c>
      <c r="W238" s="5"/>
    </row>
    <row r="239" spans="1:23" x14ac:dyDescent="0.25">
      <c r="A239" s="54" t="s">
        <v>25</v>
      </c>
      <c r="B239" s="55" t="s">
        <v>85</v>
      </c>
      <c r="C239" s="55" t="s">
        <v>86</v>
      </c>
      <c r="D239" s="55">
        <v>219</v>
      </c>
      <c r="E239" s="11"/>
      <c r="F239" s="23">
        <f t="shared" si="17"/>
        <v>205.85999999999999</v>
      </c>
      <c r="G239" s="24">
        <f t="shared" si="18"/>
        <v>205.85999999999999</v>
      </c>
      <c r="H239" s="39" t="s">
        <v>629</v>
      </c>
      <c r="I239" s="39" t="s">
        <v>625</v>
      </c>
      <c r="J239" s="39"/>
      <c r="K239" s="39"/>
      <c r="L239" s="39" t="s">
        <v>639</v>
      </c>
      <c r="O239" s="26">
        <f>IFERROR(VLOOKUP(C:C,'Results Data'!A:F,6,FALSE), "Not Found")</f>
        <v>238</v>
      </c>
      <c r="P239" s="27">
        <f>IFERROR(VLOOKUP(C:C,'Results Data'!A:M,13,FALSE), "Not Found")</f>
        <v>75</v>
      </c>
      <c r="Q239" s="27" t="b">
        <f>AND('RIDE DATA'!$A$5&lt;'Registration Data'!$P239,'RIDE DATA'!$B$5&gt;'Registration Data'!$P239)</f>
        <v>1</v>
      </c>
      <c r="R239" s="27">
        <f t="shared" si="19"/>
        <v>7.14</v>
      </c>
      <c r="S239" s="25">
        <f>COUNTIF('Historical Registration Data'!D:D,'Registration Data'!C30)</f>
        <v>1</v>
      </c>
      <c r="T239" s="28">
        <f t="shared" si="20"/>
        <v>245.14</v>
      </c>
      <c r="U239" s="29">
        <f t="shared" si="21"/>
        <v>1.1908092878655396</v>
      </c>
      <c r="V239" s="78">
        <v>1200</v>
      </c>
    </row>
    <row r="240" spans="1:23" x14ac:dyDescent="0.25">
      <c r="A240" s="61" t="s">
        <v>26</v>
      </c>
      <c r="B240" s="55" t="s">
        <v>95</v>
      </c>
      <c r="C240" s="55" t="s">
        <v>96</v>
      </c>
      <c r="D240" s="55">
        <v>490</v>
      </c>
      <c r="E240" s="11"/>
      <c r="F240" s="23">
        <f t="shared" si="17"/>
        <v>460.59999999999997</v>
      </c>
      <c r="G240" s="24">
        <f t="shared" si="18"/>
        <v>460.59999999999997</v>
      </c>
      <c r="H240" s="39" t="s">
        <v>618</v>
      </c>
      <c r="I240" s="39"/>
      <c r="J240" s="39"/>
      <c r="K240" s="39"/>
      <c r="L240" s="39"/>
      <c r="O240" s="26">
        <f>IFERROR(VLOOKUP(C:C,'Results Data'!A:F,6,FALSE), "Not Found")</f>
        <v>425</v>
      </c>
      <c r="P240" s="27">
        <f>IFERROR(VLOOKUP(C:C,'Results Data'!A:M,13,FALSE), "Not Found")</f>
        <v>53</v>
      </c>
      <c r="Q240" s="27" t="b">
        <f>AND('RIDE DATA'!$A$5&lt;'Registration Data'!$P240,'RIDE DATA'!$B$5&gt;'Registration Data'!$P240)</f>
        <v>0</v>
      </c>
      <c r="R240" s="27">
        <f t="shared" si="19"/>
        <v>0</v>
      </c>
      <c r="S240" s="25">
        <f>COUNTIF('Historical Registration Data'!D:D,'Registration Data'!C35)</f>
        <v>1</v>
      </c>
      <c r="T240" s="28">
        <f t="shared" si="20"/>
        <v>425</v>
      </c>
      <c r="U240" s="29">
        <f t="shared" si="21"/>
        <v>0.92270950933564921</v>
      </c>
      <c r="V240" s="40">
        <f>IF(U240&gt;100%,((U240-1)*10000),0)</f>
        <v>0</v>
      </c>
    </row>
    <row r="241" spans="1:23" x14ac:dyDescent="0.25">
      <c r="A241" s="58" t="s">
        <v>28</v>
      </c>
      <c r="B241" s="53" t="s">
        <v>581</v>
      </c>
      <c r="C241" s="53" t="s">
        <v>582</v>
      </c>
      <c r="D241" s="53">
        <v>702</v>
      </c>
      <c r="E241" s="5"/>
      <c r="F241" s="23">
        <f t="shared" si="17"/>
        <v>659.88</v>
      </c>
      <c r="G241" s="24">
        <f t="shared" si="18"/>
        <v>659.88</v>
      </c>
      <c r="H241" s="39" t="s">
        <v>622</v>
      </c>
      <c r="I241" s="39"/>
      <c r="J241" s="39"/>
      <c r="K241" s="39"/>
      <c r="L241" s="39"/>
      <c r="O241" s="26">
        <f>IFERROR(VLOOKUP(C:C,'Results Data'!A:F,6,FALSE), "Not Found")</f>
        <v>664</v>
      </c>
      <c r="P241" s="27">
        <f>IFERROR(VLOOKUP(C:C,'Results Data'!A:M,13,FALSE), "Not Found")</f>
        <v>76</v>
      </c>
      <c r="Q241" s="27" t="b">
        <f>AND('RIDE DATA'!$A$5&lt;'Registration Data'!$P241,'RIDE DATA'!$B$5&gt;'Registration Data'!$P241)</f>
        <v>1</v>
      </c>
      <c r="R241" s="27">
        <f t="shared" si="19"/>
        <v>19.919999999999998</v>
      </c>
      <c r="S241" s="25">
        <f>COUNTIF('Historical Registration Data'!D:D,'Registration Data'!C285)</f>
        <v>0</v>
      </c>
      <c r="T241" s="28">
        <f t="shared" si="20"/>
        <v>683.92</v>
      </c>
      <c r="U241" s="29">
        <f t="shared" si="21"/>
        <v>1.0364308662181001</v>
      </c>
      <c r="V241" s="40">
        <f>IF(U241&gt;100%,((U241-1)*10000),0)</f>
        <v>364.30866218100101</v>
      </c>
      <c r="W241" s="5"/>
    </row>
    <row r="242" spans="1:23" x14ac:dyDescent="0.25">
      <c r="A242" s="61" t="s">
        <v>26</v>
      </c>
      <c r="B242" s="55" t="s">
        <v>34</v>
      </c>
      <c r="C242" s="55" t="s">
        <v>35</v>
      </c>
      <c r="D242" s="55">
        <v>466</v>
      </c>
      <c r="E242" s="11"/>
      <c r="F242" s="23">
        <f t="shared" si="17"/>
        <v>438.03999999999996</v>
      </c>
      <c r="G242" s="24">
        <f t="shared" si="18"/>
        <v>438.03999999999996</v>
      </c>
      <c r="H242" s="39"/>
      <c r="I242" s="39"/>
      <c r="J242" s="39"/>
      <c r="K242" s="39"/>
      <c r="L242" s="39"/>
      <c r="O242" s="26">
        <f>IFERROR(VLOOKUP(C:C,'Results Data'!A:F,6,FALSE), "Not Found")</f>
        <v>487</v>
      </c>
      <c r="P242" s="27">
        <f>IFERROR(VLOOKUP(C:C,'Results Data'!A:M,13,FALSE), "Not Found")</f>
        <v>76</v>
      </c>
      <c r="Q242" s="27" t="b">
        <f>AND('RIDE DATA'!$A$5&lt;'Registration Data'!$P242,'RIDE DATA'!$B$5&gt;'Registration Data'!$P242)</f>
        <v>1</v>
      </c>
      <c r="R242" s="27">
        <f t="shared" si="19"/>
        <v>14.61</v>
      </c>
      <c r="S242" s="25">
        <f>COUNTIF('Historical Registration Data'!D:D,'Registration Data'!C3)</f>
        <v>1</v>
      </c>
      <c r="T242" s="28">
        <f t="shared" si="20"/>
        <v>501.61</v>
      </c>
      <c r="U242" s="29">
        <f t="shared" si="21"/>
        <v>1.1451237329924209</v>
      </c>
      <c r="V242" s="78">
        <v>1200</v>
      </c>
    </row>
    <row r="243" spans="1:23" x14ac:dyDescent="0.25">
      <c r="A243" s="54" t="s">
        <v>25</v>
      </c>
      <c r="B243" s="55" t="s">
        <v>222</v>
      </c>
      <c r="C243" s="55" t="s">
        <v>223</v>
      </c>
      <c r="D243" s="55">
        <v>490</v>
      </c>
      <c r="E243" s="11"/>
      <c r="F243" s="23">
        <f t="shared" si="17"/>
        <v>460.59999999999997</v>
      </c>
      <c r="G243" s="24">
        <f t="shared" si="18"/>
        <v>460.59999999999997</v>
      </c>
      <c r="H243" s="39" t="s">
        <v>618</v>
      </c>
      <c r="I243" s="39" t="s">
        <v>623</v>
      </c>
      <c r="J243" s="39"/>
      <c r="K243" s="39"/>
      <c r="L243" s="39"/>
      <c r="O243" s="26">
        <f>IFERROR(VLOOKUP(C:C,'Results Data'!A:F,6,FALSE), "Not Found")</f>
        <v>502</v>
      </c>
      <c r="P243" s="27">
        <f>IFERROR(VLOOKUP(C:C,'Results Data'!A:M,13,FALSE), "Not Found")</f>
        <v>77</v>
      </c>
      <c r="Q243" s="27" t="b">
        <f>AND('RIDE DATA'!$A$5&lt;'Registration Data'!$P243,'RIDE DATA'!$B$5&gt;'Registration Data'!$P243)</f>
        <v>1</v>
      </c>
      <c r="R243" s="27">
        <f t="shared" si="19"/>
        <v>15.059999999999999</v>
      </c>
      <c r="S243" s="25">
        <f>COUNTIF('Historical Registration Data'!D:D,'Registration Data'!C99)</f>
        <v>1</v>
      </c>
      <c r="T243" s="28">
        <f t="shared" si="20"/>
        <v>517.05999999999995</v>
      </c>
      <c r="U243" s="29">
        <f t="shared" si="21"/>
        <v>1.1225792444637428</v>
      </c>
      <c r="V243" s="78">
        <v>1200</v>
      </c>
    </row>
    <row r="244" spans="1:23" x14ac:dyDescent="0.25">
      <c r="A244" s="62" t="s">
        <v>26</v>
      </c>
      <c r="B244" s="53" t="s">
        <v>616</v>
      </c>
      <c r="C244" s="53" t="s">
        <v>617</v>
      </c>
      <c r="D244" s="53">
        <v>506</v>
      </c>
      <c r="E244" s="5"/>
      <c r="F244" s="23">
        <f t="shared" si="17"/>
        <v>475.64</v>
      </c>
      <c r="G244" s="24">
        <f t="shared" si="18"/>
        <v>475.64</v>
      </c>
      <c r="H244" s="39"/>
      <c r="I244" s="39"/>
      <c r="J244" s="39"/>
      <c r="K244" s="39"/>
      <c r="L244" s="39"/>
      <c r="O244" s="26">
        <f>IFERROR(VLOOKUP(C:C,'Results Data'!A:F,6,FALSE), "Not Found")</f>
        <v>433</v>
      </c>
      <c r="P244" s="27">
        <f>IFERROR(VLOOKUP(C:C,'Results Data'!A:M,13,FALSE), "Not Found")</f>
        <v>76</v>
      </c>
      <c r="Q244" s="27" t="b">
        <f>AND('RIDE DATA'!$A$5&lt;'Registration Data'!$P244,'RIDE DATA'!$B$5&gt;'Registration Data'!$P244)</f>
        <v>1</v>
      </c>
      <c r="R244" s="27">
        <f t="shared" si="19"/>
        <v>12.99</v>
      </c>
      <c r="S244" s="41"/>
      <c r="T244" s="28">
        <f t="shared" si="20"/>
        <v>445.99</v>
      </c>
      <c r="U244" s="29">
        <f t="shared" si="21"/>
        <v>0.93766293835674042</v>
      </c>
      <c r="V244" s="40">
        <f>IF(U244&gt;100%,((U244-1)*10000),0)</f>
        <v>0</v>
      </c>
      <c r="W244" s="5"/>
    </row>
    <row r="245" spans="1:23" x14ac:dyDescent="0.25">
      <c r="A245" s="58" t="s">
        <v>28</v>
      </c>
      <c r="B245" s="53" t="s">
        <v>433</v>
      </c>
      <c r="C245" s="53" t="s">
        <v>434</v>
      </c>
      <c r="D245" s="53">
        <v>457</v>
      </c>
      <c r="E245" s="5"/>
      <c r="F245" s="23">
        <f t="shared" si="17"/>
        <v>429.58</v>
      </c>
      <c r="G245" s="24">
        <f t="shared" si="18"/>
        <v>429.58</v>
      </c>
      <c r="H245" s="39"/>
      <c r="I245" s="39"/>
      <c r="J245" s="39"/>
      <c r="K245" s="39"/>
      <c r="L245" s="39"/>
      <c r="O245" s="26">
        <f>IFERROR(VLOOKUP(C:C,'Results Data'!A:F,6,FALSE), "Not Found")</f>
        <v>481</v>
      </c>
      <c r="P245" s="27">
        <f>IFERROR(VLOOKUP(C:C,'Results Data'!A:M,13,FALSE), "Not Found")</f>
        <v>75</v>
      </c>
      <c r="Q245" s="27" t="b">
        <f>AND('RIDE DATA'!$A$5&lt;'Registration Data'!$P245,'RIDE DATA'!$B$5&gt;'Registration Data'!$P245)</f>
        <v>1</v>
      </c>
      <c r="R245" s="27">
        <f t="shared" si="19"/>
        <v>14.43</v>
      </c>
      <c r="S245" s="25">
        <f>COUNTIF('Historical Registration Data'!D:D,'Registration Data'!C208)</f>
        <v>1</v>
      </c>
      <c r="T245" s="28">
        <f t="shared" si="20"/>
        <v>495.43</v>
      </c>
      <c r="U245" s="29">
        <f t="shared" si="21"/>
        <v>1.1532892592765027</v>
      </c>
      <c r="V245" s="78">
        <v>1200</v>
      </c>
      <c r="W245" s="5"/>
    </row>
    <row r="246" spans="1:23" x14ac:dyDescent="0.25">
      <c r="A246" s="59" t="s">
        <v>29</v>
      </c>
      <c r="B246" s="55" t="s">
        <v>99</v>
      </c>
      <c r="C246" s="55" t="s">
        <v>100</v>
      </c>
      <c r="D246" s="55">
        <v>218</v>
      </c>
      <c r="E246" s="11"/>
      <c r="F246" s="23">
        <f t="shared" si="17"/>
        <v>204.92</v>
      </c>
      <c r="G246" s="24">
        <f t="shared" si="18"/>
        <v>204.92</v>
      </c>
      <c r="H246" s="39" t="s">
        <v>618</v>
      </c>
      <c r="I246" s="39" t="s">
        <v>623</v>
      </c>
      <c r="J246" s="39"/>
      <c r="K246" s="39"/>
      <c r="L246" s="39" t="s">
        <v>641</v>
      </c>
      <c r="O246" s="26">
        <f>IFERROR(VLOOKUP(C:C,'Results Data'!A:F,6,FALSE), "Not Found")</f>
        <v>239</v>
      </c>
      <c r="P246" s="27">
        <f>IFERROR(VLOOKUP(C:C,'Results Data'!A:M,13,FALSE), "Not Found")</f>
        <v>78</v>
      </c>
      <c r="Q246" s="27" t="b">
        <f>AND('RIDE DATA'!$A$5&lt;'Registration Data'!$P246,'RIDE DATA'!$B$5&gt;'Registration Data'!$P246)</f>
        <v>1</v>
      </c>
      <c r="R246" s="27">
        <f t="shared" si="19"/>
        <v>7.17</v>
      </c>
      <c r="S246" s="25">
        <f>COUNTIF('Historical Registration Data'!D:D,'Registration Data'!C37)</f>
        <v>1</v>
      </c>
      <c r="T246" s="28">
        <f t="shared" si="20"/>
        <v>246.17</v>
      </c>
      <c r="U246" s="29">
        <f t="shared" si="21"/>
        <v>1.2012980675385516</v>
      </c>
      <c r="V246" s="78">
        <v>1200</v>
      </c>
    </row>
    <row r="247" spans="1:23" x14ac:dyDescent="0.25">
      <c r="A247" s="62" t="s">
        <v>26</v>
      </c>
      <c r="B247" s="53" t="s">
        <v>447</v>
      </c>
      <c r="C247" s="53" t="s">
        <v>448</v>
      </c>
      <c r="D247" s="53">
        <v>561</v>
      </c>
      <c r="E247" s="5"/>
      <c r="F247" s="23">
        <f t="shared" si="17"/>
        <v>527.33999999999992</v>
      </c>
      <c r="G247" s="24">
        <f t="shared" si="18"/>
        <v>527.33999999999992</v>
      </c>
      <c r="H247" s="39" t="s">
        <v>618</v>
      </c>
      <c r="I247" s="39" t="s">
        <v>619</v>
      </c>
      <c r="J247" s="39"/>
      <c r="K247" s="39"/>
      <c r="L247" s="39"/>
      <c r="O247" s="26">
        <f>IFERROR(VLOOKUP(C:C,'Results Data'!A:F,6,FALSE), "Not Found")</f>
        <v>545</v>
      </c>
      <c r="P247" s="27">
        <f>IFERROR(VLOOKUP(C:C,'Results Data'!A:M,13,FALSE), "Not Found")</f>
        <v>78</v>
      </c>
      <c r="Q247" s="27" t="b">
        <f>AND('RIDE DATA'!$A$5&lt;'Registration Data'!$P247,'RIDE DATA'!$B$5&gt;'Registration Data'!$P247)</f>
        <v>1</v>
      </c>
      <c r="R247" s="27">
        <f t="shared" si="19"/>
        <v>16.349999999999998</v>
      </c>
      <c r="S247" s="25">
        <f>COUNTIF('Historical Registration Data'!D:D,'Registration Data'!C215)</f>
        <v>1</v>
      </c>
      <c r="T247" s="28">
        <f t="shared" si="20"/>
        <v>561.35</v>
      </c>
      <c r="U247" s="29">
        <f t="shared" si="21"/>
        <v>1.0644934956574508</v>
      </c>
      <c r="V247" s="40">
        <f>IF(U247&gt;100%,((U247-1)*10000),0)</f>
        <v>644.93495657450774</v>
      </c>
      <c r="W247" s="5"/>
    </row>
    <row r="248" spans="1:23" x14ac:dyDescent="0.25">
      <c r="A248" s="59" t="s">
        <v>29</v>
      </c>
      <c r="B248" s="55" t="s">
        <v>218</v>
      </c>
      <c r="C248" s="55" t="s">
        <v>219</v>
      </c>
      <c r="D248" s="55">
        <v>360</v>
      </c>
      <c r="E248" s="11"/>
      <c r="F248" s="23">
        <f t="shared" si="17"/>
        <v>338.4</v>
      </c>
      <c r="G248" s="24">
        <f t="shared" si="18"/>
        <v>338.4</v>
      </c>
      <c r="H248" s="39" t="s">
        <v>618</v>
      </c>
      <c r="I248" s="39" t="s">
        <v>623</v>
      </c>
      <c r="J248" s="39"/>
      <c r="K248" s="39"/>
      <c r="L248" s="39" t="s">
        <v>626</v>
      </c>
      <c r="O248" s="26">
        <f>IFERROR(VLOOKUP(C:C,'Results Data'!A:F,6,FALSE), "Not Found")</f>
        <v>368</v>
      </c>
      <c r="P248" s="27">
        <f>IFERROR(VLOOKUP(C:C,'Results Data'!A:M,13,FALSE), "Not Found")</f>
        <v>82</v>
      </c>
      <c r="Q248" s="27" t="b">
        <f>AND('RIDE DATA'!$A$5&lt;'Registration Data'!$P248,'RIDE DATA'!$B$5&gt;'Registration Data'!$P248)</f>
        <v>0</v>
      </c>
      <c r="R248" s="27">
        <f t="shared" si="19"/>
        <v>0</v>
      </c>
      <c r="S248" s="25">
        <f>COUNTIF('Historical Registration Data'!D:D,'Registration Data'!C97)</f>
        <v>0</v>
      </c>
      <c r="T248" s="28">
        <f t="shared" si="20"/>
        <v>368</v>
      </c>
      <c r="U248" s="29">
        <f t="shared" si="21"/>
        <v>1.0874704491725768</v>
      </c>
      <c r="V248" s="40">
        <f>IF(U248&gt;100%,((U248-1)*10000),0)</f>
        <v>874.70449172576843</v>
      </c>
    </row>
    <row r="249" spans="1:23" x14ac:dyDescent="0.25">
      <c r="A249" s="58" t="s">
        <v>2028</v>
      </c>
      <c r="B249" s="72" t="s">
        <v>475</v>
      </c>
      <c r="C249" s="72" t="s">
        <v>476</v>
      </c>
      <c r="D249" s="72">
        <v>550</v>
      </c>
      <c r="E249" s="73"/>
      <c r="F249" s="68">
        <f t="shared" si="17"/>
        <v>517</v>
      </c>
      <c r="G249" s="69">
        <f t="shared" si="18"/>
        <v>517</v>
      </c>
      <c r="H249" s="70" t="s">
        <v>618</v>
      </c>
      <c r="I249" s="70" t="s">
        <v>619</v>
      </c>
      <c r="J249" s="70" t="s">
        <v>621</v>
      </c>
      <c r="K249" s="70"/>
      <c r="L249" s="70"/>
      <c r="M249" s="67"/>
      <c r="N249" s="67"/>
      <c r="O249" s="71">
        <f>IFERROR(VLOOKUP(C:C,'Results Data'!A:F,6,FALSE), "Not Found")</f>
        <v>0</v>
      </c>
      <c r="P249" s="27">
        <f>IFERROR(VLOOKUP(C:C,'Results Data'!A:M,13,FALSE), "Not Found")</f>
        <v>0</v>
      </c>
      <c r="Q249" s="27" t="b">
        <f>AND('RIDE DATA'!$A$5&lt;'Registration Data'!$P249,'RIDE DATA'!$B$5&gt;'Registration Data'!$P249)</f>
        <v>0</v>
      </c>
      <c r="R249" s="27">
        <f t="shared" si="19"/>
        <v>0</v>
      </c>
      <c r="S249" s="25">
        <f>COUNTIF('Historical Registration Data'!D:D,'Registration Data'!C231)</f>
        <v>1</v>
      </c>
      <c r="T249" s="28">
        <f t="shared" si="20"/>
        <v>0</v>
      </c>
      <c r="U249" s="29">
        <f t="shared" si="21"/>
        <v>0</v>
      </c>
      <c r="V249" s="40">
        <f>IF(U249&gt;100%,((U249-1)*10000),0)</f>
        <v>0</v>
      </c>
      <c r="W249" s="5"/>
    </row>
    <row r="250" spans="1:23" x14ac:dyDescent="0.25">
      <c r="A250" s="60" t="s">
        <v>29</v>
      </c>
      <c r="B250" s="53" t="s">
        <v>608</v>
      </c>
      <c r="C250" s="53" t="s">
        <v>609</v>
      </c>
      <c r="D250" s="53">
        <v>315</v>
      </c>
      <c r="E250" s="5"/>
      <c r="F250" s="23">
        <f t="shared" si="17"/>
        <v>296.09999999999997</v>
      </c>
      <c r="G250" s="24">
        <f t="shared" si="18"/>
        <v>296.09999999999997</v>
      </c>
      <c r="H250" s="39" t="s">
        <v>629</v>
      </c>
      <c r="I250" s="39" t="s">
        <v>619</v>
      </c>
      <c r="J250" s="39" t="s">
        <v>654</v>
      </c>
      <c r="K250" s="39"/>
      <c r="L250" s="39"/>
      <c r="O250" s="26">
        <f>IFERROR(VLOOKUP(C:C,'Results Data'!A:F,6,FALSE), "Not Found")</f>
        <v>330</v>
      </c>
      <c r="P250" s="27">
        <f>IFERROR(VLOOKUP(C:C,'Results Data'!A:M,13,FALSE), "Not Found")</f>
        <v>77</v>
      </c>
      <c r="Q250" s="27" t="b">
        <f>AND('RIDE DATA'!$A$5&lt;'Registration Data'!$P250,'RIDE DATA'!$B$5&gt;'Registration Data'!$P250)</f>
        <v>1</v>
      </c>
      <c r="R250" s="27">
        <f t="shared" si="19"/>
        <v>9.9</v>
      </c>
      <c r="S250" s="25">
        <f>COUNTIF('Historical Registration Data'!D:D,'Registration Data'!C299)</f>
        <v>0</v>
      </c>
      <c r="T250" s="28">
        <f t="shared" si="20"/>
        <v>339.9</v>
      </c>
      <c r="U250" s="29">
        <f t="shared" si="21"/>
        <v>1.1479229989868289</v>
      </c>
      <c r="V250" s="78">
        <v>1200</v>
      </c>
      <c r="W250" s="5"/>
    </row>
    <row r="251" spans="1:23" x14ac:dyDescent="0.25">
      <c r="A251" s="62" t="s">
        <v>26</v>
      </c>
      <c r="B251" s="53" t="s">
        <v>555</v>
      </c>
      <c r="C251" s="53" t="s">
        <v>556</v>
      </c>
      <c r="D251" s="53">
        <v>357</v>
      </c>
      <c r="E251" s="5"/>
      <c r="F251" s="23">
        <f t="shared" si="17"/>
        <v>335.58</v>
      </c>
      <c r="G251" s="24">
        <f t="shared" si="18"/>
        <v>335.58</v>
      </c>
      <c r="H251" s="39"/>
      <c r="I251" s="39"/>
      <c r="J251" s="39"/>
      <c r="K251" s="39"/>
      <c r="L251" s="39"/>
      <c r="O251" s="26">
        <f>IFERROR(VLOOKUP(C:C,'Results Data'!A:F,6,FALSE), "Not Found")</f>
        <v>376</v>
      </c>
      <c r="P251" s="27">
        <f>IFERROR(VLOOKUP(C:C,'Results Data'!A:M,13,FALSE), "Not Found")</f>
        <v>77</v>
      </c>
      <c r="Q251" s="27" t="b">
        <f>AND('RIDE DATA'!$A$5&lt;'Registration Data'!$P251,'RIDE DATA'!$B$5&gt;'Registration Data'!$P251)</f>
        <v>1</v>
      </c>
      <c r="R251" s="27">
        <f t="shared" si="19"/>
        <v>11.28</v>
      </c>
      <c r="S251" s="25">
        <f>COUNTIF('Historical Registration Data'!D:D,'Registration Data'!C272)</f>
        <v>1</v>
      </c>
      <c r="T251" s="28">
        <f t="shared" si="20"/>
        <v>387.28</v>
      </c>
      <c r="U251" s="29">
        <f t="shared" si="21"/>
        <v>1.1540616246498598</v>
      </c>
      <c r="V251" s="78">
        <v>1200</v>
      </c>
      <c r="W251" s="5"/>
    </row>
    <row r="252" spans="1:23" x14ac:dyDescent="0.25">
      <c r="A252" s="77" t="s">
        <v>2029</v>
      </c>
      <c r="B252" s="66" t="s">
        <v>101</v>
      </c>
      <c r="C252" s="66" t="s">
        <v>102</v>
      </c>
      <c r="D252" s="66">
        <v>400</v>
      </c>
      <c r="E252" s="67"/>
      <c r="F252" s="68">
        <f t="shared" si="17"/>
        <v>376</v>
      </c>
      <c r="G252" s="69">
        <f t="shared" si="18"/>
        <v>0</v>
      </c>
      <c r="H252" s="70" t="s">
        <v>618</v>
      </c>
      <c r="I252" s="70" t="s">
        <v>619</v>
      </c>
      <c r="J252" s="70" t="s">
        <v>640</v>
      </c>
      <c r="K252" s="70"/>
      <c r="L252" s="70"/>
      <c r="M252" s="67"/>
      <c r="N252" s="67"/>
      <c r="O252" s="71" t="str">
        <f>IFERROR(VLOOKUP(C:C,'Results Data'!A:F,6,FALSE), "Not Found")</f>
        <v>Not Found</v>
      </c>
      <c r="P252" s="27" t="str">
        <f>IFERROR(VLOOKUP(C:C,'Results Data'!A:M,13,FALSE), "Not Found")</f>
        <v>Not Found</v>
      </c>
      <c r="Q252" s="27" t="b">
        <f>AND('RIDE DATA'!$A$5&lt;'Registration Data'!$P252,'RIDE DATA'!$B$5&gt;'Registration Data'!$P252)</f>
        <v>0</v>
      </c>
      <c r="R252" s="27">
        <f t="shared" si="19"/>
        <v>0</v>
      </c>
      <c r="S252" s="25">
        <f>COUNTIF('Historical Registration Data'!D:D,'Registration Data'!C38)</f>
        <v>1</v>
      </c>
      <c r="T252" s="28" t="e">
        <f t="shared" si="20"/>
        <v>#VALUE!</v>
      </c>
      <c r="U252" s="29" t="e">
        <f t="shared" si="21"/>
        <v>#VALUE!</v>
      </c>
      <c r="V252" s="40"/>
    </row>
    <row r="253" spans="1:23" x14ac:dyDescent="0.25">
      <c r="A253" s="54" t="s">
        <v>25</v>
      </c>
      <c r="B253" s="55" t="s">
        <v>183</v>
      </c>
      <c r="C253" s="55" t="s">
        <v>184</v>
      </c>
      <c r="D253" s="55">
        <v>322</v>
      </c>
      <c r="E253" s="11"/>
      <c r="F253" s="23">
        <f t="shared" si="17"/>
        <v>302.68</v>
      </c>
      <c r="G253" s="24">
        <f t="shared" si="18"/>
        <v>302.68</v>
      </c>
      <c r="H253" s="39"/>
      <c r="I253" s="39"/>
      <c r="J253" s="39"/>
      <c r="K253" s="39"/>
      <c r="L253" s="39"/>
      <c r="O253" s="26">
        <f>IFERROR(VLOOKUP(C:C,'Results Data'!A:F,6,FALSE), "Not Found")</f>
        <v>382</v>
      </c>
      <c r="P253" s="27">
        <f>IFERROR(VLOOKUP(C:C,'Results Data'!A:M,13,FALSE), "Not Found")</f>
        <v>76</v>
      </c>
      <c r="Q253" s="27" t="b">
        <f>AND('RIDE DATA'!$A$5&lt;'Registration Data'!$P253,'RIDE DATA'!$B$5&gt;'Registration Data'!$P253)</f>
        <v>1</v>
      </c>
      <c r="R253" s="27">
        <f t="shared" si="19"/>
        <v>11.459999999999999</v>
      </c>
      <c r="S253" s="25">
        <f>COUNTIF('Historical Registration Data'!D:D,'Registration Data'!C79)</f>
        <v>1</v>
      </c>
      <c r="T253" s="28">
        <f t="shared" si="20"/>
        <v>393.46</v>
      </c>
      <c r="U253" s="29">
        <f t="shared" si="21"/>
        <v>1.2999207083388395</v>
      </c>
      <c r="V253" s="78">
        <v>1200</v>
      </c>
    </row>
    <row r="254" spans="1:23" x14ac:dyDescent="0.25">
      <c r="A254" s="52" t="s">
        <v>25</v>
      </c>
      <c r="B254" s="53" t="s">
        <v>431</v>
      </c>
      <c r="C254" s="53" t="s">
        <v>432</v>
      </c>
      <c r="D254" s="53">
        <v>427</v>
      </c>
      <c r="E254" s="5"/>
      <c r="F254" s="23">
        <f t="shared" si="17"/>
        <v>401.38</v>
      </c>
      <c r="G254" s="24">
        <f t="shared" si="18"/>
        <v>401.38</v>
      </c>
      <c r="H254" s="39" t="s">
        <v>629</v>
      </c>
      <c r="I254" s="39" t="s">
        <v>623</v>
      </c>
      <c r="J254" s="39"/>
      <c r="K254" s="39"/>
      <c r="L254" s="39"/>
      <c r="O254" s="26">
        <f>IFERROR(VLOOKUP(C:C,'Results Data'!A:F,6,FALSE), "Not Found")</f>
        <v>428</v>
      </c>
      <c r="P254" s="27">
        <f>IFERROR(VLOOKUP(C:C,'Results Data'!A:M,13,FALSE), "Not Found")</f>
        <v>76</v>
      </c>
      <c r="Q254" s="27" t="b">
        <f>AND('RIDE DATA'!$A$5&lt;'Registration Data'!$P254,'RIDE DATA'!$B$5&gt;'Registration Data'!$P254)</f>
        <v>1</v>
      </c>
      <c r="R254" s="27">
        <f t="shared" si="19"/>
        <v>12.84</v>
      </c>
      <c r="S254" s="25">
        <f>COUNTIF('Historical Registration Data'!D:D,'Registration Data'!C207)</f>
        <v>1</v>
      </c>
      <c r="T254" s="28">
        <f t="shared" si="20"/>
        <v>440.84</v>
      </c>
      <c r="U254" s="29">
        <f t="shared" si="21"/>
        <v>1.0983108276446261</v>
      </c>
      <c r="V254" s="40">
        <f>IF(U254&gt;100%,((U254-1)*10000),0)</f>
        <v>983.10827644626067</v>
      </c>
      <c r="W254" s="5"/>
    </row>
    <row r="255" spans="1:23" x14ac:dyDescent="0.25">
      <c r="A255" s="57" t="s">
        <v>28</v>
      </c>
      <c r="B255" s="55" t="s">
        <v>262</v>
      </c>
      <c r="C255" s="55" t="s">
        <v>263</v>
      </c>
      <c r="D255" s="55">
        <v>330</v>
      </c>
      <c r="E255" s="11"/>
      <c r="F255" s="23">
        <f t="shared" si="17"/>
        <v>310.2</v>
      </c>
      <c r="G255" s="24">
        <f t="shared" si="18"/>
        <v>310.2</v>
      </c>
      <c r="H255" s="39" t="s">
        <v>622</v>
      </c>
      <c r="I255" s="39"/>
      <c r="J255" s="39"/>
      <c r="K255" s="39"/>
      <c r="L255" s="39"/>
      <c r="O255" s="26">
        <f>IFERROR(VLOOKUP(C:C,'Results Data'!A:F,6,FALSE), "Not Found")</f>
        <v>251</v>
      </c>
      <c r="P255" s="27">
        <f>IFERROR(VLOOKUP(C:C,'Results Data'!A:M,13,FALSE), "Not Found")</f>
        <v>75</v>
      </c>
      <c r="Q255" s="27" t="b">
        <f>AND('RIDE DATA'!$A$5&lt;'Registration Data'!$P255,'RIDE DATA'!$B$5&gt;'Registration Data'!$P255)</f>
        <v>1</v>
      </c>
      <c r="R255" s="27">
        <f t="shared" si="19"/>
        <v>7.5299999999999994</v>
      </c>
      <c r="S255" s="25">
        <f>COUNTIF('Historical Registration Data'!D:D,'Registration Data'!C119)</f>
        <v>1</v>
      </c>
      <c r="T255" s="28">
        <f t="shared" si="20"/>
        <v>258.52999999999997</v>
      </c>
      <c r="U255" s="29">
        <f t="shared" si="21"/>
        <v>0.83343004513217278</v>
      </c>
      <c r="V255" s="40">
        <f>IF(U255&gt;100%,((U255-1)*10000),0)</f>
        <v>0</v>
      </c>
    </row>
    <row r="256" spans="1:23" x14ac:dyDescent="0.25">
      <c r="A256" s="54" t="s">
        <v>25</v>
      </c>
      <c r="B256" s="55" t="s">
        <v>73</v>
      </c>
      <c r="C256" s="55" t="s">
        <v>74</v>
      </c>
      <c r="D256" s="55">
        <v>405</v>
      </c>
      <c r="E256" s="11"/>
      <c r="F256" s="23">
        <f t="shared" si="17"/>
        <v>380.7</v>
      </c>
      <c r="G256" s="24">
        <f t="shared" si="18"/>
        <v>380.7</v>
      </c>
      <c r="H256" s="39" t="s">
        <v>618</v>
      </c>
      <c r="I256" s="39" t="s">
        <v>619</v>
      </c>
      <c r="J256" s="39" t="s">
        <v>621</v>
      </c>
      <c r="K256" s="39"/>
      <c r="L256" s="39"/>
      <c r="O256" s="26">
        <f>IFERROR(VLOOKUP(C:C,'Results Data'!A:F,6,FALSE), "Not Found")</f>
        <v>383</v>
      </c>
      <c r="P256" s="27">
        <f>IFERROR(VLOOKUP(C:C,'Results Data'!A:M,13,FALSE), "Not Found")</f>
        <v>78</v>
      </c>
      <c r="Q256" s="27" t="b">
        <f>AND('RIDE DATA'!$A$5&lt;'Registration Data'!$P256,'RIDE DATA'!$B$5&gt;'Registration Data'!$P256)</f>
        <v>1</v>
      </c>
      <c r="R256" s="27">
        <f t="shared" si="19"/>
        <v>11.49</v>
      </c>
      <c r="S256" s="25">
        <f>COUNTIF('Historical Registration Data'!D:D,'Registration Data'!C24)</f>
        <v>1</v>
      </c>
      <c r="T256" s="28">
        <f t="shared" si="20"/>
        <v>394.49</v>
      </c>
      <c r="U256" s="29">
        <f t="shared" si="21"/>
        <v>1.0362227475702654</v>
      </c>
      <c r="V256" s="40">
        <f>IF(U256&gt;100%,((U256-1)*10000),0)</f>
        <v>362.22747570265443</v>
      </c>
    </row>
    <row r="257" spans="1:23" x14ac:dyDescent="0.25">
      <c r="A257" s="58" t="s">
        <v>28</v>
      </c>
      <c r="B257" s="53" t="s">
        <v>355</v>
      </c>
      <c r="C257" s="53" t="s">
        <v>356</v>
      </c>
      <c r="D257" s="53">
        <v>285</v>
      </c>
      <c r="E257" s="5"/>
      <c r="F257" s="23">
        <f t="shared" si="17"/>
        <v>267.89999999999998</v>
      </c>
      <c r="G257" s="24">
        <f t="shared" si="18"/>
        <v>267.89999999999998</v>
      </c>
      <c r="H257" s="39" t="s">
        <v>618</v>
      </c>
      <c r="I257" s="39" t="s">
        <v>623</v>
      </c>
      <c r="J257" s="39"/>
      <c r="K257" s="39"/>
      <c r="L257" s="39" t="s">
        <v>636</v>
      </c>
      <c r="O257" s="26">
        <f>IFERROR(VLOOKUP(C:C,'Results Data'!A:F,6,FALSE), "Not Found")</f>
        <v>335</v>
      </c>
      <c r="P257" s="27">
        <f>IFERROR(VLOOKUP(C:C,'Results Data'!A:M,13,FALSE), "Not Found")</f>
        <v>76</v>
      </c>
      <c r="Q257" s="27" t="b">
        <f>AND('RIDE DATA'!$A$5&lt;'Registration Data'!$P257,'RIDE DATA'!$B$5&gt;'Registration Data'!$P257)</f>
        <v>1</v>
      </c>
      <c r="R257" s="27">
        <f t="shared" si="19"/>
        <v>10.049999999999999</v>
      </c>
      <c r="S257" s="25">
        <f>COUNTIF('Historical Registration Data'!D:D,'Registration Data'!C168)</f>
        <v>1</v>
      </c>
      <c r="T257" s="28">
        <f t="shared" si="20"/>
        <v>345.05</v>
      </c>
      <c r="U257" s="29">
        <f t="shared" si="21"/>
        <v>1.2879805897723033</v>
      </c>
      <c r="V257" s="78">
        <v>1200</v>
      </c>
      <c r="W257" s="5"/>
    </row>
    <row r="258" spans="1:23" x14ac:dyDescent="0.25">
      <c r="A258" s="62" t="s">
        <v>26</v>
      </c>
      <c r="B258" s="53" t="s">
        <v>385</v>
      </c>
      <c r="C258" s="53" t="s">
        <v>386</v>
      </c>
      <c r="D258" s="53">
        <v>190</v>
      </c>
      <c r="E258" s="5"/>
      <c r="F258" s="23">
        <f t="shared" ref="F258:F297" si="22">D258*0.94</f>
        <v>178.6</v>
      </c>
      <c r="G258" s="24">
        <f t="shared" ref="G258:G321" si="23">IF(O258="Not Found",0,F258)</f>
        <v>178.6</v>
      </c>
      <c r="H258" s="39" t="s">
        <v>618</v>
      </c>
      <c r="I258" s="39" t="s">
        <v>623</v>
      </c>
      <c r="J258" s="39"/>
      <c r="K258" s="39"/>
      <c r="L258" s="39"/>
      <c r="O258" s="26">
        <f>IFERROR(VLOOKUP(C:C,'Results Data'!A:F,6,FALSE), "Not Found")</f>
        <v>232</v>
      </c>
      <c r="P258" s="27">
        <f>IFERROR(VLOOKUP(C:C,'Results Data'!A:M,13,FALSE), "Not Found")</f>
        <v>75</v>
      </c>
      <c r="Q258" s="27" t="b">
        <f>AND('RIDE DATA'!$A$5&lt;'Registration Data'!$P258,'RIDE DATA'!$B$5&gt;'Registration Data'!$P258)</f>
        <v>1</v>
      </c>
      <c r="R258" s="27">
        <f t="shared" ref="R258:R321" si="24">IF(Q258=TRUE,O258*0.03,0)</f>
        <v>6.96</v>
      </c>
      <c r="S258" s="25">
        <f>COUNTIF('Historical Registration Data'!D:D,'Registration Data'!C183)</f>
        <v>1</v>
      </c>
      <c r="T258" s="28">
        <f t="shared" ref="T258:T297" si="25">R258+O258</f>
        <v>238.96</v>
      </c>
      <c r="U258" s="29">
        <f t="shared" ref="U258:U321" si="26">T258/F258</f>
        <v>1.3379619260918254</v>
      </c>
      <c r="V258" s="78">
        <v>1200</v>
      </c>
      <c r="W258" s="5"/>
    </row>
    <row r="259" spans="1:23" x14ac:dyDescent="0.25">
      <c r="A259" s="52" t="s">
        <v>25</v>
      </c>
      <c r="B259" s="53" t="s">
        <v>541</v>
      </c>
      <c r="C259" s="53" t="s">
        <v>542</v>
      </c>
      <c r="D259" s="53">
        <v>604</v>
      </c>
      <c r="E259" s="5"/>
      <c r="F259" s="23">
        <f t="shared" si="22"/>
        <v>567.76</v>
      </c>
      <c r="G259" s="24">
        <f t="shared" si="23"/>
        <v>567.76</v>
      </c>
      <c r="H259" s="39" t="s">
        <v>629</v>
      </c>
      <c r="I259" s="39" t="s">
        <v>619</v>
      </c>
      <c r="J259" s="39" t="s">
        <v>628</v>
      </c>
      <c r="K259" s="39"/>
      <c r="L259" s="39"/>
      <c r="O259" s="26">
        <f>IFERROR(VLOOKUP(C:C,'Results Data'!A:F,6,FALSE), "Not Found")</f>
        <v>466</v>
      </c>
      <c r="P259" s="27">
        <f>IFERROR(VLOOKUP(C:C,'Results Data'!A:M,13,FALSE), "Not Found")</f>
        <v>77</v>
      </c>
      <c r="Q259" s="27" t="b">
        <f>AND('RIDE DATA'!$A$5&lt;'Registration Data'!$P259,'RIDE DATA'!$B$5&gt;'Registration Data'!$P259)</f>
        <v>1</v>
      </c>
      <c r="R259" s="27">
        <f t="shared" si="24"/>
        <v>13.979999999999999</v>
      </c>
      <c r="S259" s="25">
        <f>COUNTIF('Historical Registration Data'!D:D,'Registration Data'!C265)</f>
        <v>0</v>
      </c>
      <c r="T259" s="28">
        <f t="shared" si="25"/>
        <v>479.98</v>
      </c>
      <c r="U259" s="29">
        <f t="shared" si="26"/>
        <v>0.84539241933211218</v>
      </c>
      <c r="V259" s="40">
        <f>IF(U259&gt;100%,((U259-1)*10000),0)</f>
        <v>0</v>
      </c>
      <c r="W259" s="5"/>
    </row>
    <row r="260" spans="1:23" x14ac:dyDescent="0.25">
      <c r="A260" s="57" t="s">
        <v>28</v>
      </c>
      <c r="B260" s="55" t="s">
        <v>125</v>
      </c>
      <c r="C260" s="55" t="s">
        <v>126</v>
      </c>
      <c r="D260" s="55">
        <v>375</v>
      </c>
      <c r="E260" s="11"/>
      <c r="F260" s="23">
        <f t="shared" si="22"/>
        <v>352.5</v>
      </c>
      <c r="G260" s="24">
        <f t="shared" si="23"/>
        <v>352.5</v>
      </c>
      <c r="H260" s="39" t="s">
        <v>618</v>
      </c>
      <c r="I260" s="39" t="s">
        <v>631</v>
      </c>
      <c r="J260" s="39"/>
      <c r="K260" s="39"/>
      <c r="L260" s="39"/>
      <c r="O260" s="26">
        <f>IFERROR(VLOOKUP(C:C,'Results Data'!A:F,6,FALSE), "Not Found")</f>
        <v>335</v>
      </c>
      <c r="P260" s="27">
        <f>IFERROR(VLOOKUP(C:C,'Results Data'!A:M,13,FALSE), "Not Found")</f>
        <v>75</v>
      </c>
      <c r="Q260" s="27" t="b">
        <f>AND('RIDE DATA'!$A$5&lt;'Registration Data'!$P260,'RIDE DATA'!$B$5&gt;'Registration Data'!$P260)</f>
        <v>1</v>
      </c>
      <c r="R260" s="27">
        <f t="shared" si="24"/>
        <v>10.049999999999999</v>
      </c>
      <c r="S260" s="25">
        <f>COUNTIF('Historical Registration Data'!D:D,'Registration Data'!C50)</f>
        <v>1</v>
      </c>
      <c r="T260" s="28">
        <f t="shared" si="25"/>
        <v>345.05</v>
      </c>
      <c r="U260" s="29">
        <f t="shared" si="26"/>
        <v>0.97886524822695042</v>
      </c>
      <c r="V260" s="40">
        <f>IF(U260&gt;100%,((U260-1)*10000),0)</f>
        <v>0</v>
      </c>
    </row>
    <row r="261" spans="1:23" x14ac:dyDescent="0.25">
      <c r="A261" s="59" t="s">
        <v>29</v>
      </c>
      <c r="B261" s="55" t="s">
        <v>244</v>
      </c>
      <c r="C261" s="55" t="s">
        <v>245</v>
      </c>
      <c r="D261" s="55">
        <v>288</v>
      </c>
      <c r="E261" s="11"/>
      <c r="F261" s="23">
        <f t="shared" si="22"/>
        <v>270.71999999999997</v>
      </c>
      <c r="G261" s="24">
        <f t="shared" si="23"/>
        <v>270.71999999999997</v>
      </c>
      <c r="H261" s="39" t="s">
        <v>618</v>
      </c>
      <c r="I261" s="39" t="s">
        <v>619</v>
      </c>
      <c r="J261" s="39" t="s">
        <v>628</v>
      </c>
      <c r="K261" s="39"/>
      <c r="L261" s="39"/>
      <c r="O261" s="26">
        <f>IFERROR(VLOOKUP(C:C,'Results Data'!A:F,6,FALSE), "Not Found")</f>
        <v>318</v>
      </c>
      <c r="P261" s="27">
        <f>IFERROR(VLOOKUP(C:C,'Results Data'!A:M,13,FALSE), "Not Found")</f>
        <v>78</v>
      </c>
      <c r="Q261" s="27" t="b">
        <f>AND('RIDE DATA'!$A$5&lt;'Registration Data'!$P261,'RIDE DATA'!$B$5&gt;'Registration Data'!$P261)</f>
        <v>1</v>
      </c>
      <c r="R261" s="27">
        <f t="shared" si="24"/>
        <v>9.5399999999999991</v>
      </c>
      <c r="S261" s="25">
        <f>COUNTIF('Historical Registration Data'!D:D,'Registration Data'!C110)</f>
        <v>1</v>
      </c>
      <c r="T261" s="28">
        <f t="shared" si="25"/>
        <v>327.54000000000002</v>
      </c>
      <c r="U261" s="29">
        <f t="shared" si="26"/>
        <v>1.2098847517730498</v>
      </c>
      <c r="V261" s="78">
        <v>1200</v>
      </c>
    </row>
    <row r="262" spans="1:23" x14ac:dyDescent="0.25">
      <c r="A262" s="52" t="s">
        <v>25</v>
      </c>
      <c r="B262" s="53" t="s">
        <v>519</v>
      </c>
      <c r="C262" s="53" t="s">
        <v>520</v>
      </c>
      <c r="D262" s="53">
        <v>468</v>
      </c>
      <c r="E262" s="5"/>
      <c r="F262" s="23">
        <f t="shared" si="22"/>
        <v>439.91999999999996</v>
      </c>
      <c r="G262" s="24">
        <f t="shared" si="23"/>
        <v>439.91999999999996</v>
      </c>
      <c r="H262" s="39" t="s">
        <v>629</v>
      </c>
      <c r="I262" s="39" t="s">
        <v>623</v>
      </c>
      <c r="J262" s="39"/>
      <c r="K262" s="39"/>
      <c r="L262" s="39" t="s">
        <v>642</v>
      </c>
      <c r="O262" s="26">
        <f>IFERROR(VLOOKUP(C:C,'Results Data'!A:F,6,FALSE), "Not Found")</f>
        <v>491</v>
      </c>
      <c r="P262" s="27">
        <f>IFERROR(VLOOKUP(C:C,'Results Data'!A:M,13,FALSE), "Not Found")</f>
        <v>76</v>
      </c>
      <c r="Q262" s="27" t="b">
        <f>AND('RIDE DATA'!$A$5&lt;'Registration Data'!$P262,'RIDE DATA'!$B$5&gt;'Registration Data'!$P262)</f>
        <v>1</v>
      </c>
      <c r="R262" s="27">
        <f t="shared" si="24"/>
        <v>14.729999999999999</v>
      </c>
      <c r="S262" s="25">
        <f>COUNTIF('Historical Registration Data'!D:D,'Registration Data'!C253)</f>
        <v>1</v>
      </c>
      <c r="T262" s="28">
        <f t="shared" si="25"/>
        <v>505.73</v>
      </c>
      <c r="U262" s="29">
        <f t="shared" si="26"/>
        <v>1.1495953809783599</v>
      </c>
      <c r="V262" s="78">
        <v>1200</v>
      </c>
      <c r="W262" s="5"/>
    </row>
    <row r="263" spans="1:23" x14ac:dyDescent="0.25">
      <c r="A263" s="58" t="s">
        <v>28</v>
      </c>
      <c r="B263" s="53" t="s">
        <v>467</v>
      </c>
      <c r="C263" s="53" t="s">
        <v>468</v>
      </c>
      <c r="D263" s="53">
        <v>301</v>
      </c>
      <c r="E263"/>
      <c r="F263" s="23">
        <f t="shared" si="22"/>
        <v>282.94</v>
      </c>
      <c r="G263" s="24">
        <f t="shared" si="23"/>
        <v>282.94</v>
      </c>
      <c r="H263" s="39" t="s">
        <v>629</v>
      </c>
      <c r="I263" s="39"/>
      <c r="J263" s="39"/>
      <c r="K263" s="39"/>
      <c r="L263" s="39"/>
      <c r="O263" s="26">
        <f>IFERROR(VLOOKUP(C:C,'Results Data'!A:F,6,FALSE), "Not Found")</f>
        <v>305</v>
      </c>
      <c r="P263" s="27">
        <f>IFERROR(VLOOKUP(C:C,'Results Data'!A:M,13,FALSE), "Not Found")</f>
        <v>78</v>
      </c>
      <c r="Q263" s="27" t="b">
        <f>AND('RIDE DATA'!$A$5&lt;'Registration Data'!$P263,'RIDE DATA'!$B$5&gt;'Registration Data'!$P263)</f>
        <v>1</v>
      </c>
      <c r="R263" s="27">
        <f t="shared" si="24"/>
        <v>9.15</v>
      </c>
      <c r="S263" s="25">
        <f>COUNTIF('Historical Registration Data'!D:D,'Registration Data'!C226)</f>
        <v>2</v>
      </c>
      <c r="T263" s="28">
        <f t="shared" si="25"/>
        <v>314.14999999999998</v>
      </c>
      <c r="U263" s="29">
        <f t="shared" si="26"/>
        <v>1.110306071958719</v>
      </c>
      <c r="V263" s="40">
        <f t="shared" ref="V263:V268" si="27">IF(U263&gt;100%,((U263-1)*10000),0)</f>
        <v>1103.0607195871901</v>
      </c>
      <c r="W263"/>
    </row>
    <row r="264" spans="1:23" x14ac:dyDescent="0.25">
      <c r="A264" s="52" t="s">
        <v>25</v>
      </c>
      <c r="B264" s="53" t="s">
        <v>373</v>
      </c>
      <c r="C264" s="53" t="s">
        <v>374</v>
      </c>
      <c r="D264" s="53">
        <v>446</v>
      </c>
      <c r="E264" s="5"/>
      <c r="F264" s="23">
        <f t="shared" si="22"/>
        <v>419.23999999999995</v>
      </c>
      <c r="G264" s="24">
        <f t="shared" si="23"/>
        <v>419.23999999999995</v>
      </c>
      <c r="H264" s="39"/>
      <c r="I264" s="39"/>
      <c r="J264" s="39"/>
      <c r="K264" s="39"/>
      <c r="L264" s="39"/>
      <c r="O264" s="26">
        <f>IFERROR(VLOOKUP(C:C,'Results Data'!A:F,6,FALSE), "Not Found")</f>
        <v>372</v>
      </c>
      <c r="P264" s="27">
        <f>IFERROR(VLOOKUP(C:C,'Results Data'!A:M,13,FALSE), "Not Found")</f>
        <v>73</v>
      </c>
      <c r="Q264" s="27" t="b">
        <f>AND('RIDE DATA'!$A$5&lt;'Registration Data'!$P264,'RIDE DATA'!$B$5&gt;'Registration Data'!$P264)</f>
        <v>1</v>
      </c>
      <c r="R264" s="27">
        <f t="shared" si="24"/>
        <v>11.16</v>
      </c>
      <c r="S264" s="25">
        <f>COUNTIF('Historical Registration Data'!D:D,'Registration Data'!C177)</f>
        <v>1</v>
      </c>
      <c r="T264" s="28">
        <f t="shared" si="25"/>
        <v>383.16</v>
      </c>
      <c r="U264" s="29">
        <f t="shared" si="26"/>
        <v>0.9139395095887799</v>
      </c>
      <c r="V264" s="40">
        <f t="shared" si="27"/>
        <v>0</v>
      </c>
      <c r="W264" s="5"/>
    </row>
    <row r="265" spans="1:23" x14ac:dyDescent="0.25">
      <c r="A265" s="76" t="s">
        <v>2028</v>
      </c>
      <c r="B265" s="66" t="s">
        <v>226</v>
      </c>
      <c r="C265" s="66" t="s">
        <v>227</v>
      </c>
      <c r="D265" s="66">
        <v>350</v>
      </c>
      <c r="E265" s="67"/>
      <c r="F265" s="68">
        <f t="shared" si="22"/>
        <v>329</v>
      </c>
      <c r="G265" s="69">
        <f t="shared" si="23"/>
        <v>329</v>
      </c>
      <c r="H265" s="70"/>
      <c r="I265" s="70"/>
      <c r="J265" s="70"/>
      <c r="K265" s="70"/>
      <c r="L265" s="70"/>
      <c r="M265" s="67"/>
      <c r="N265" s="67"/>
      <c r="O265" s="71">
        <f>IFERROR(VLOOKUP(C:C,'Results Data'!A:F,6,FALSE), "Not Found")</f>
        <v>0</v>
      </c>
      <c r="P265" s="27">
        <f>IFERROR(VLOOKUP(C:C,'Results Data'!A:M,13,FALSE), "Not Found")</f>
        <v>0</v>
      </c>
      <c r="Q265" s="27" t="b">
        <f>AND('RIDE DATA'!$A$5&lt;'Registration Data'!$P265,'RIDE DATA'!$B$5&gt;'Registration Data'!$P265)</f>
        <v>0</v>
      </c>
      <c r="R265" s="27">
        <f t="shared" si="24"/>
        <v>0</v>
      </c>
      <c r="S265" s="25">
        <f>COUNTIF('Historical Registration Data'!D:D,'Registration Data'!C101)</f>
        <v>0</v>
      </c>
      <c r="T265" s="28">
        <f t="shared" si="25"/>
        <v>0</v>
      </c>
      <c r="U265" s="29">
        <f t="shared" si="26"/>
        <v>0</v>
      </c>
      <c r="V265" s="40">
        <f t="shared" si="27"/>
        <v>0</v>
      </c>
    </row>
    <row r="266" spans="1:23" x14ac:dyDescent="0.25">
      <c r="A266" s="74" t="s">
        <v>2026</v>
      </c>
      <c r="B266" s="66" t="s">
        <v>260</v>
      </c>
      <c r="C266" s="66" t="s">
        <v>261</v>
      </c>
      <c r="D266" s="66">
        <v>423</v>
      </c>
      <c r="E266" s="67"/>
      <c r="F266" s="68">
        <f t="shared" si="22"/>
        <v>397.62</v>
      </c>
      <c r="G266" s="69">
        <f t="shared" si="23"/>
        <v>397.62</v>
      </c>
      <c r="H266" s="70"/>
      <c r="I266" s="70"/>
      <c r="J266" s="70"/>
      <c r="K266" s="70"/>
      <c r="L266" s="70"/>
      <c r="M266" s="67"/>
      <c r="N266" s="67"/>
      <c r="O266" s="71">
        <f>IFERROR(VLOOKUP(C:C,'Results Data'!A:F,6,FALSE), "Not Found")</f>
        <v>0</v>
      </c>
      <c r="P266" s="27">
        <f>IFERROR(VLOOKUP(C:C,'Results Data'!A:M,13,FALSE), "Not Found")</f>
        <v>0</v>
      </c>
      <c r="Q266" s="27" t="b">
        <f>AND('RIDE DATA'!$A$5&lt;'Registration Data'!$P266,'RIDE DATA'!$B$5&gt;'Registration Data'!$P266)</f>
        <v>0</v>
      </c>
      <c r="R266" s="27">
        <f t="shared" si="24"/>
        <v>0</v>
      </c>
      <c r="S266" s="25">
        <f>COUNTIF('Historical Registration Data'!D:D,'Registration Data'!C118)</f>
        <v>1</v>
      </c>
      <c r="T266" s="28">
        <f t="shared" si="25"/>
        <v>0</v>
      </c>
      <c r="U266" s="29">
        <f t="shared" si="26"/>
        <v>0</v>
      </c>
      <c r="V266" s="40">
        <f t="shared" si="27"/>
        <v>0</v>
      </c>
    </row>
    <row r="267" spans="1:23" x14ac:dyDescent="0.25">
      <c r="A267" s="52" t="s">
        <v>25</v>
      </c>
      <c r="B267" s="53" t="s">
        <v>393</v>
      </c>
      <c r="C267" s="53" t="s">
        <v>394</v>
      </c>
      <c r="D267" s="53">
        <v>300</v>
      </c>
      <c r="E267" s="5"/>
      <c r="F267" s="23">
        <f t="shared" si="22"/>
        <v>282</v>
      </c>
      <c r="G267" s="24">
        <f t="shared" si="23"/>
        <v>282</v>
      </c>
      <c r="H267" s="39" t="s">
        <v>643</v>
      </c>
      <c r="I267" s="39" t="s">
        <v>623</v>
      </c>
      <c r="J267" s="39"/>
      <c r="K267" s="39"/>
      <c r="L267" s="39" t="s">
        <v>626</v>
      </c>
      <c r="O267" s="26">
        <f>IFERROR(VLOOKUP(C:C,'Results Data'!A:F,6,FALSE), "Not Found")</f>
        <v>289</v>
      </c>
      <c r="P267" s="27">
        <f>IFERROR(VLOOKUP(C:C,'Results Data'!A:M,13,FALSE), "Not Found")</f>
        <v>76</v>
      </c>
      <c r="Q267" s="27" t="b">
        <f>AND('RIDE DATA'!$A$5&lt;'Registration Data'!$P267,'RIDE DATA'!$B$5&gt;'Registration Data'!$P267)</f>
        <v>1</v>
      </c>
      <c r="R267" s="27">
        <f t="shared" si="24"/>
        <v>8.67</v>
      </c>
      <c r="S267" s="25">
        <f>COUNTIF('Historical Registration Data'!D:D,'Registration Data'!C187)</f>
        <v>1</v>
      </c>
      <c r="T267" s="28">
        <f t="shared" si="25"/>
        <v>297.67</v>
      </c>
      <c r="U267" s="29">
        <f t="shared" si="26"/>
        <v>1.0555673758865249</v>
      </c>
      <c r="V267" s="40">
        <f t="shared" si="27"/>
        <v>555.6737588652494</v>
      </c>
      <c r="W267" s="5"/>
    </row>
    <row r="268" spans="1:23" x14ac:dyDescent="0.25">
      <c r="A268" s="59" t="s">
        <v>29</v>
      </c>
      <c r="B268" s="55" t="s">
        <v>288</v>
      </c>
      <c r="C268" s="55" t="s">
        <v>289</v>
      </c>
      <c r="D268" s="55">
        <v>434</v>
      </c>
      <c r="E268" s="11"/>
      <c r="F268" s="23">
        <f t="shared" si="22"/>
        <v>407.96</v>
      </c>
      <c r="G268" s="24">
        <f t="shared" si="23"/>
        <v>407.96</v>
      </c>
      <c r="H268" s="39"/>
      <c r="I268" s="39"/>
      <c r="J268" s="39"/>
      <c r="K268" s="39"/>
      <c r="L268" s="39"/>
      <c r="O268" s="26">
        <f>IFERROR(VLOOKUP(C:C,'Results Data'!A:F,6,FALSE), "Not Found")</f>
        <v>439</v>
      </c>
      <c r="P268" s="27">
        <f>IFERROR(VLOOKUP(C:C,'Results Data'!A:M,13,FALSE), "Not Found")</f>
        <v>77</v>
      </c>
      <c r="Q268" s="27" t="b">
        <f>AND('RIDE DATA'!$A$5&lt;'Registration Data'!$P268,'RIDE DATA'!$B$5&gt;'Registration Data'!$P268)</f>
        <v>1</v>
      </c>
      <c r="R268" s="27">
        <f t="shared" si="24"/>
        <v>13.17</v>
      </c>
      <c r="S268" s="25">
        <f>COUNTIF('Historical Registration Data'!D:D,'Registration Data'!C132)</f>
        <v>1</v>
      </c>
      <c r="T268" s="28">
        <f t="shared" si="25"/>
        <v>452.17</v>
      </c>
      <c r="U268" s="29">
        <f t="shared" si="26"/>
        <v>1.1083684674968135</v>
      </c>
      <c r="V268" s="40">
        <f t="shared" si="27"/>
        <v>1083.6846749681351</v>
      </c>
    </row>
    <row r="269" spans="1:23" x14ac:dyDescent="0.25">
      <c r="A269" s="60" t="s">
        <v>29</v>
      </c>
      <c r="B269" s="53" t="s">
        <v>341</v>
      </c>
      <c r="C269" s="53" t="s">
        <v>342</v>
      </c>
      <c r="D269" s="53">
        <v>359</v>
      </c>
      <c r="E269" s="5"/>
      <c r="F269" s="23">
        <f t="shared" si="22"/>
        <v>337.46</v>
      </c>
      <c r="G269" s="24">
        <f t="shared" si="23"/>
        <v>337.46</v>
      </c>
      <c r="H269" s="39"/>
      <c r="I269" s="39"/>
      <c r="J269" s="39"/>
      <c r="K269" s="39"/>
      <c r="L269" s="39"/>
      <c r="O269" s="26">
        <f>IFERROR(VLOOKUP(C:C,'Results Data'!A:F,6,FALSE), "Not Found")</f>
        <v>410</v>
      </c>
      <c r="P269" s="27">
        <f>IFERROR(VLOOKUP(C:C,'Results Data'!A:M,13,FALSE), "Not Found")</f>
        <v>76</v>
      </c>
      <c r="Q269" s="27" t="b">
        <f>AND('RIDE DATA'!$A$5&lt;'Registration Data'!$P269,'RIDE DATA'!$B$5&gt;'Registration Data'!$P269)</f>
        <v>1</v>
      </c>
      <c r="R269" s="27">
        <f t="shared" si="24"/>
        <v>12.299999999999999</v>
      </c>
      <c r="S269" s="25">
        <f>COUNTIF('Historical Registration Data'!D:D,'Registration Data'!C160)</f>
        <v>1</v>
      </c>
      <c r="T269" s="28">
        <f t="shared" si="25"/>
        <v>422.3</v>
      </c>
      <c r="U269" s="29">
        <f t="shared" si="26"/>
        <v>1.25140757423102</v>
      </c>
      <c r="V269" s="78">
        <v>1200</v>
      </c>
      <c r="W269" s="5"/>
    </row>
    <row r="270" spans="1:23" x14ac:dyDescent="0.25">
      <c r="A270" s="61" t="s">
        <v>26</v>
      </c>
      <c r="B270" s="55" t="s">
        <v>274</v>
      </c>
      <c r="C270" s="55" t="s">
        <v>275</v>
      </c>
      <c r="D270" s="55">
        <v>320</v>
      </c>
      <c r="E270" s="11"/>
      <c r="F270" s="23">
        <f t="shared" si="22"/>
        <v>300.79999999999995</v>
      </c>
      <c r="G270" s="24">
        <f t="shared" si="23"/>
        <v>300.79999999999995</v>
      </c>
      <c r="H270" s="39"/>
      <c r="I270" s="39"/>
      <c r="J270" s="39"/>
      <c r="K270" s="39"/>
      <c r="L270" s="39"/>
      <c r="O270" s="26">
        <f>IFERROR(VLOOKUP(C:C,'Results Data'!A:F,6,FALSE), "Not Found")</f>
        <v>306</v>
      </c>
      <c r="P270" s="27">
        <f>IFERROR(VLOOKUP(C:C,'Results Data'!A:M,13,FALSE), "Not Found")</f>
        <v>79</v>
      </c>
      <c r="Q270" s="27" t="b">
        <f>AND('RIDE DATA'!$A$5&lt;'Registration Data'!$P270,'RIDE DATA'!$B$5&gt;'Registration Data'!$P270)</f>
        <v>1</v>
      </c>
      <c r="R270" s="27">
        <f t="shared" si="24"/>
        <v>9.18</v>
      </c>
      <c r="S270" s="25">
        <f>COUNTIF('Historical Registration Data'!D:D,'Registration Data'!C125)</f>
        <v>1</v>
      </c>
      <c r="T270" s="28">
        <f t="shared" si="25"/>
        <v>315.18</v>
      </c>
      <c r="U270" s="29">
        <f t="shared" si="26"/>
        <v>1.04780585106383</v>
      </c>
      <c r="V270" s="40">
        <f>IF(U270&gt;100%,((U270-1)*10000),0)</f>
        <v>478.05851063829954</v>
      </c>
    </row>
    <row r="271" spans="1:23" x14ac:dyDescent="0.25">
      <c r="A271" s="60" t="s">
        <v>29</v>
      </c>
      <c r="B271" s="53" t="s">
        <v>413</v>
      </c>
      <c r="C271" s="53" t="s">
        <v>414</v>
      </c>
      <c r="D271" s="53">
        <v>375</v>
      </c>
      <c r="E271" s="5"/>
      <c r="F271" s="23">
        <f t="shared" si="22"/>
        <v>352.5</v>
      </c>
      <c r="G271" s="24">
        <f t="shared" si="23"/>
        <v>352.5</v>
      </c>
      <c r="H271" s="39" t="s">
        <v>629</v>
      </c>
      <c r="I271" s="39" t="s">
        <v>625</v>
      </c>
      <c r="J271" s="39"/>
      <c r="K271" s="39"/>
      <c r="L271" s="39"/>
      <c r="O271" s="26">
        <f>IFERROR(VLOOKUP(C:C,'Results Data'!A:F,6,FALSE), "Not Found")</f>
        <v>409</v>
      </c>
      <c r="P271" s="27">
        <f>IFERROR(VLOOKUP(C:C,'Results Data'!A:M,13,FALSE), "Not Found")</f>
        <v>79</v>
      </c>
      <c r="Q271" s="27" t="b">
        <f>AND('RIDE DATA'!$A$5&lt;'Registration Data'!$P271,'RIDE DATA'!$B$5&gt;'Registration Data'!$P271)</f>
        <v>1</v>
      </c>
      <c r="R271" s="27">
        <f t="shared" si="24"/>
        <v>12.27</v>
      </c>
      <c r="S271" s="25">
        <f>COUNTIF('Historical Registration Data'!D:D,'Registration Data'!C198)</f>
        <v>1</v>
      </c>
      <c r="T271" s="28">
        <f t="shared" si="25"/>
        <v>421.27</v>
      </c>
      <c r="U271" s="29">
        <f t="shared" si="26"/>
        <v>1.1950921985815601</v>
      </c>
      <c r="V271" s="78">
        <v>1200</v>
      </c>
      <c r="W271" s="5"/>
    </row>
    <row r="272" spans="1:23" x14ac:dyDescent="0.25">
      <c r="A272" s="54" t="s">
        <v>25</v>
      </c>
      <c r="B272" s="55" t="s">
        <v>206</v>
      </c>
      <c r="C272" s="55" t="s">
        <v>207</v>
      </c>
      <c r="D272" s="55">
        <v>365</v>
      </c>
      <c r="E272" s="11"/>
      <c r="F272" s="23">
        <f t="shared" si="22"/>
        <v>343.09999999999997</v>
      </c>
      <c r="G272" s="24">
        <f t="shared" si="23"/>
        <v>343.09999999999997</v>
      </c>
      <c r="H272" s="39" t="s">
        <v>618</v>
      </c>
      <c r="I272" s="39" t="s">
        <v>631</v>
      </c>
      <c r="J272" s="39"/>
      <c r="K272" s="39"/>
      <c r="L272" s="39"/>
      <c r="O272" s="26">
        <f>IFERROR(VLOOKUP(C:C,'Results Data'!A:F,6,FALSE), "Not Found")</f>
        <v>362</v>
      </c>
      <c r="P272" s="27">
        <f>IFERROR(VLOOKUP(C:C,'Results Data'!A:M,13,FALSE), "Not Found")</f>
        <v>78</v>
      </c>
      <c r="Q272" s="27" t="b">
        <f>AND('RIDE DATA'!$A$5&lt;'Registration Data'!$P272,'RIDE DATA'!$B$5&gt;'Registration Data'!$P272)</f>
        <v>1</v>
      </c>
      <c r="R272" s="27">
        <f t="shared" si="24"/>
        <v>10.86</v>
      </c>
      <c r="S272" s="25">
        <f>COUNTIF('Historical Registration Data'!D:D,'Registration Data'!C91)</f>
        <v>0</v>
      </c>
      <c r="T272" s="28">
        <f t="shared" si="25"/>
        <v>372.86</v>
      </c>
      <c r="U272" s="29">
        <f t="shared" si="26"/>
        <v>1.0867385601865347</v>
      </c>
      <c r="V272" s="40">
        <f>IF(U272&gt;100%,((U272-1)*10000),0)</f>
        <v>867.38560186534698</v>
      </c>
    </row>
    <row r="273" spans="1:23" x14ac:dyDescent="0.25">
      <c r="A273" s="60" t="s">
        <v>29</v>
      </c>
      <c r="B273" s="53" t="s">
        <v>596</v>
      </c>
      <c r="C273" s="53" t="s">
        <v>597</v>
      </c>
      <c r="D273" s="53">
        <v>415</v>
      </c>
      <c r="E273" s="5"/>
      <c r="F273" s="23">
        <f t="shared" si="22"/>
        <v>390.09999999999997</v>
      </c>
      <c r="G273" s="24">
        <f t="shared" si="23"/>
        <v>390.09999999999997</v>
      </c>
      <c r="H273" s="39" t="s">
        <v>618</v>
      </c>
      <c r="I273" s="39" t="s">
        <v>631</v>
      </c>
      <c r="J273" s="39"/>
      <c r="K273" s="39"/>
      <c r="L273" s="39"/>
      <c r="O273" s="26">
        <f>IFERROR(VLOOKUP(C:C,'Results Data'!A:F,6,FALSE), "Not Found")</f>
        <v>424</v>
      </c>
      <c r="P273" s="27">
        <f>IFERROR(VLOOKUP(C:C,'Results Data'!A:M,13,FALSE), "Not Found")</f>
        <v>76</v>
      </c>
      <c r="Q273" s="27" t="b">
        <f>AND('RIDE DATA'!$A$5&lt;'Registration Data'!$P273,'RIDE DATA'!$B$5&gt;'Registration Data'!$P273)</f>
        <v>1</v>
      </c>
      <c r="R273" s="27">
        <f t="shared" si="24"/>
        <v>12.719999999999999</v>
      </c>
      <c r="S273" s="25">
        <f>COUNTIF('Historical Registration Data'!D:D,'Registration Data'!C293)</f>
        <v>1</v>
      </c>
      <c r="T273" s="28">
        <f t="shared" si="25"/>
        <v>436.72</v>
      </c>
      <c r="U273" s="29">
        <f t="shared" si="26"/>
        <v>1.1195078185080751</v>
      </c>
      <c r="V273" s="40">
        <f>IF(U273&gt;100%,((U273-1)*10000),0)</f>
        <v>1195.0781850807512</v>
      </c>
      <c r="W273" s="5"/>
    </row>
    <row r="274" spans="1:23" x14ac:dyDescent="0.25">
      <c r="A274" s="60" t="s">
        <v>29</v>
      </c>
      <c r="B274" s="53" t="s">
        <v>395</v>
      </c>
      <c r="C274" s="53" t="s">
        <v>396</v>
      </c>
      <c r="D274" s="53">
        <v>329</v>
      </c>
      <c r="E274" s="5"/>
      <c r="F274" s="23">
        <f t="shared" si="22"/>
        <v>309.26</v>
      </c>
      <c r="G274" s="24">
        <f t="shared" si="23"/>
        <v>309.26</v>
      </c>
      <c r="H274" s="39" t="s">
        <v>629</v>
      </c>
      <c r="I274" s="39" t="s">
        <v>619</v>
      </c>
      <c r="J274" s="39" t="s">
        <v>633</v>
      </c>
      <c r="K274" s="39"/>
      <c r="L274" s="39"/>
      <c r="O274" s="26">
        <f>IFERROR(VLOOKUP(C:C,'Results Data'!A:F,6,FALSE), "Not Found")</f>
        <v>231</v>
      </c>
      <c r="P274" s="27">
        <f>IFERROR(VLOOKUP(C:C,'Results Data'!A:M,13,FALSE), "Not Found")</f>
        <v>76</v>
      </c>
      <c r="Q274" s="27" t="b">
        <f>AND('RIDE DATA'!$A$5&lt;'Registration Data'!$P274,'RIDE DATA'!$B$5&gt;'Registration Data'!$P274)</f>
        <v>1</v>
      </c>
      <c r="R274" s="27">
        <f t="shared" si="24"/>
        <v>6.93</v>
      </c>
      <c r="S274" s="25">
        <f>COUNTIF('Historical Registration Data'!D:D,'Registration Data'!C188)</f>
        <v>1</v>
      </c>
      <c r="T274" s="28">
        <f t="shared" si="25"/>
        <v>237.93</v>
      </c>
      <c r="U274" s="29">
        <f t="shared" si="26"/>
        <v>0.76935264825713001</v>
      </c>
      <c r="V274" s="40">
        <f>IF(U274&gt;100%,((U274-1)*10000),0)</f>
        <v>0</v>
      </c>
      <c r="W274" s="5"/>
    </row>
    <row r="275" spans="1:23" x14ac:dyDescent="0.25">
      <c r="A275" s="54" t="s">
        <v>25</v>
      </c>
      <c r="B275" s="55" t="s">
        <v>137</v>
      </c>
      <c r="C275" s="55" t="s">
        <v>138</v>
      </c>
      <c r="D275" s="55">
        <v>250</v>
      </c>
      <c r="E275" s="11"/>
      <c r="F275" s="23">
        <f t="shared" si="22"/>
        <v>235</v>
      </c>
      <c r="G275" s="24">
        <f t="shared" si="23"/>
        <v>235</v>
      </c>
      <c r="H275" s="39" t="s">
        <v>618</v>
      </c>
      <c r="I275" s="39" t="s">
        <v>631</v>
      </c>
      <c r="J275" s="39"/>
      <c r="K275" s="39" t="s">
        <v>644</v>
      </c>
      <c r="L275" s="39"/>
      <c r="O275" s="26">
        <f>IFERROR(VLOOKUP(C:C,'Results Data'!A:F,6,FALSE), "Not Found")</f>
        <v>263</v>
      </c>
      <c r="P275" s="27">
        <f>IFERROR(VLOOKUP(C:C,'Results Data'!A:M,13,FALSE), "Not Found")</f>
        <v>77</v>
      </c>
      <c r="Q275" s="27" t="b">
        <f>AND('RIDE DATA'!$A$5&lt;'Registration Data'!$P275,'RIDE DATA'!$B$5&gt;'Registration Data'!$P275)</f>
        <v>1</v>
      </c>
      <c r="R275" s="27">
        <f t="shared" si="24"/>
        <v>7.89</v>
      </c>
      <c r="S275" s="25">
        <f>COUNTIF('Historical Registration Data'!D:D,'Registration Data'!C56)</f>
        <v>1</v>
      </c>
      <c r="T275" s="28">
        <f t="shared" si="25"/>
        <v>270.89</v>
      </c>
      <c r="U275" s="29">
        <f t="shared" si="26"/>
        <v>1.1527234042553192</v>
      </c>
      <c r="V275" s="78">
        <v>1200</v>
      </c>
    </row>
    <row r="276" spans="1:23" x14ac:dyDescent="0.25">
      <c r="A276" s="59" t="s">
        <v>29</v>
      </c>
      <c r="B276" s="55" t="s">
        <v>117</v>
      </c>
      <c r="C276" s="55" t="s">
        <v>118</v>
      </c>
      <c r="D276" s="55">
        <v>249</v>
      </c>
      <c r="E276" s="11"/>
      <c r="F276" s="23">
        <f t="shared" si="22"/>
        <v>234.05999999999997</v>
      </c>
      <c r="G276" s="24">
        <f t="shared" si="23"/>
        <v>234.05999999999997</v>
      </c>
      <c r="H276" s="39" t="s">
        <v>618</v>
      </c>
      <c r="I276" s="39" t="s">
        <v>625</v>
      </c>
      <c r="J276" s="39"/>
      <c r="K276" s="39"/>
      <c r="L276" s="39"/>
      <c r="O276" s="26">
        <f>IFERROR(VLOOKUP(C:C,'Results Data'!A:F,6,FALSE), "Not Found")</f>
        <v>225</v>
      </c>
      <c r="P276" s="27">
        <f>IFERROR(VLOOKUP(C:C,'Results Data'!A:M,13,FALSE), "Not Found")</f>
        <v>73</v>
      </c>
      <c r="Q276" s="27" t="b">
        <f>AND('RIDE DATA'!$A$5&lt;'Registration Data'!$P276,'RIDE DATA'!$B$5&gt;'Registration Data'!$P276)</f>
        <v>1</v>
      </c>
      <c r="R276" s="27">
        <f t="shared" si="24"/>
        <v>6.75</v>
      </c>
      <c r="S276" s="25">
        <f>COUNTIF('Historical Registration Data'!D:D,'Registration Data'!C46)</f>
        <v>1</v>
      </c>
      <c r="T276" s="28">
        <f t="shared" si="25"/>
        <v>231.75</v>
      </c>
      <c r="U276" s="29">
        <f t="shared" si="26"/>
        <v>0.99013073570879273</v>
      </c>
      <c r="V276" s="40">
        <f>IF(U276&gt;100%,((U276-1)*10000),0)</f>
        <v>0</v>
      </c>
    </row>
    <row r="277" spans="1:23" x14ac:dyDescent="0.25">
      <c r="A277" s="60" t="s">
        <v>2029</v>
      </c>
      <c r="B277" s="72" t="s">
        <v>399</v>
      </c>
      <c r="C277" s="72" t="s">
        <v>400</v>
      </c>
      <c r="D277" s="72">
        <v>421</v>
      </c>
      <c r="E277" s="73"/>
      <c r="F277" s="68">
        <f t="shared" si="22"/>
        <v>395.73999999999995</v>
      </c>
      <c r="G277" s="69">
        <f t="shared" si="23"/>
        <v>395.73999999999995</v>
      </c>
      <c r="H277" s="70"/>
      <c r="I277" s="70"/>
      <c r="J277" s="70"/>
      <c r="K277" s="70"/>
      <c r="L277" s="70"/>
      <c r="M277" s="67"/>
      <c r="N277" s="67"/>
      <c r="O277" s="71">
        <f>IFERROR(VLOOKUP(C:C,'Results Data'!A:F,6,FALSE), "Not Found")</f>
        <v>0</v>
      </c>
      <c r="P277" s="27">
        <f>IFERROR(VLOOKUP(C:C,'Results Data'!A:M,13,FALSE), "Not Found")</f>
        <v>0</v>
      </c>
      <c r="Q277" s="27" t="b">
        <f>AND('RIDE DATA'!$A$5&lt;'Registration Data'!$P277,'RIDE DATA'!$B$5&gt;'Registration Data'!$P277)</f>
        <v>0</v>
      </c>
      <c r="R277" s="27">
        <f t="shared" si="24"/>
        <v>0</v>
      </c>
      <c r="S277" s="25">
        <f>COUNTIF('Historical Registration Data'!D:D,'Registration Data'!C190)</f>
        <v>1</v>
      </c>
      <c r="T277" s="28">
        <f t="shared" si="25"/>
        <v>0</v>
      </c>
      <c r="U277" s="29">
        <f t="shared" si="26"/>
        <v>0</v>
      </c>
      <c r="V277" s="40">
        <f>IF(U277&gt;100%,((U277-1)*10000),0)</f>
        <v>0</v>
      </c>
      <c r="W277" s="5"/>
    </row>
    <row r="278" spans="1:23" x14ac:dyDescent="0.25">
      <c r="A278" s="61" t="s">
        <v>26</v>
      </c>
      <c r="B278" s="55" t="s">
        <v>59</v>
      </c>
      <c r="C278" s="55" t="s">
        <v>60</v>
      </c>
      <c r="D278" s="55">
        <v>378</v>
      </c>
      <c r="E278" s="11"/>
      <c r="F278" s="23">
        <f t="shared" si="22"/>
        <v>355.32</v>
      </c>
      <c r="G278" s="24">
        <f t="shared" si="23"/>
        <v>355.32</v>
      </c>
      <c r="H278" s="39" t="s">
        <v>629</v>
      </c>
      <c r="I278" s="39" t="s">
        <v>630</v>
      </c>
      <c r="J278" s="39" t="s">
        <v>627</v>
      </c>
      <c r="K278" s="39"/>
      <c r="L278" s="39"/>
      <c r="O278" s="26">
        <f>IFERROR(VLOOKUP(C:C,'Results Data'!A:F,6,FALSE), "Not Found")</f>
        <v>418</v>
      </c>
      <c r="P278" s="27">
        <f>IFERROR(VLOOKUP(C:C,'Results Data'!A:M,13,FALSE), "Not Found")</f>
        <v>77</v>
      </c>
      <c r="Q278" s="27" t="b">
        <f>AND('RIDE DATA'!$A$5&lt;'Registration Data'!$P278,'RIDE DATA'!$B$5&gt;'Registration Data'!$P278)</f>
        <v>1</v>
      </c>
      <c r="R278" s="27">
        <f t="shared" si="24"/>
        <v>12.54</v>
      </c>
      <c r="S278" s="25">
        <f>COUNTIF('Historical Registration Data'!D:D,'Registration Data'!C17)</f>
        <v>1</v>
      </c>
      <c r="T278" s="28">
        <f t="shared" si="25"/>
        <v>430.54</v>
      </c>
      <c r="U278" s="29">
        <f t="shared" si="26"/>
        <v>1.2116964989305417</v>
      </c>
      <c r="V278" s="78">
        <v>1200</v>
      </c>
    </row>
    <row r="279" spans="1:23" x14ac:dyDescent="0.25">
      <c r="A279" s="76" t="s">
        <v>2028</v>
      </c>
      <c r="B279" s="66" t="s">
        <v>208</v>
      </c>
      <c r="C279" s="66" t="s">
        <v>209</v>
      </c>
      <c r="D279" s="66">
        <v>434</v>
      </c>
      <c r="E279" s="67"/>
      <c r="F279" s="68">
        <f t="shared" si="22"/>
        <v>407.96</v>
      </c>
      <c r="G279" s="69">
        <f t="shared" si="23"/>
        <v>407.96</v>
      </c>
      <c r="H279" s="70" t="s">
        <v>618</v>
      </c>
      <c r="I279" s="70" t="s">
        <v>631</v>
      </c>
      <c r="J279" s="70"/>
      <c r="K279" s="70" t="s">
        <v>649</v>
      </c>
      <c r="L279" s="70"/>
      <c r="M279" s="67"/>
      <c r="N279" s="67"/>
      <c r="O279" s="71">
        <f>IFERROR(VLOOKUP(C:C,'Results Data'!A:F,6,FALSE), "Not Found")</f>
        <v>0</v>
      </c>
      <c r="P279" s="27">
        <f>IFERROR(VLOOKUP(C:C,'Results Data'!A:M,13,FALSE), "Not Found")</f>
        <v>0</v>
      </c>
      <c r="Q279" s="27" t="b">
        <f>AND('RIDE DATA'!$A$5&lt;'Registration Data'!$P279,'RIDE DATA'!$B$5&gt;'Registration Data'!$P279)</f>
        <v>0</v>
      </c>
      <c r="R279" s="27">
        <f t="shared" si="24"/>
        <v>0</v>
      </c>
      <c r="S279" s="25">
        <f>COUNTIF('Historical Registration Data'!D:D,'Registration Data'!C92)</f>
        <v>1</v>
      </c>
      <c r="T279" s="28">
        <f t="shared" si="25"/>
        <v>0</v>
      </c>
      <c r="U279" s="29">
        <f t="shared" si="26"/>
        <v>0</v>
      </c>
      <c r="V279" s="40">
        <f t="shared" ref="V279:V284" si="28">IF(U279&gt;100%,((U279-1)*10000),0)</f>
        <v>0</v>
      </c>
    </row>
    <row r="280" spans="1:23" x14ac:dyDescent="0.25">
      <c r="A280" s="58" t="s">
        <v>2028</v>
      </c>
      <c r="B280" s="72" t="s">
        <v>437</v>
      </c>
      <c r="C280" s="72" t="s">
        <v>438</v>
      </c>
      <c r="D280" s="72">
        <v>220</v>
      </c>
      <c r="E280" s="73"/>
      <c r="F280" s="68">
        <f t="shared" si="22"/>
        <v>206.79999999999998</v>
      </c>
      <c r="G280" s="69">
        <f t="shared" si="23"/>
        <v>206.79999999999998</v>
      </c>
      <c r="H280" s="70" t="s">
        <v>629</v>
      </c>
      <c r="I280" s="70"/>
      <c r="J280" s="70"/>
      <c r="K280" s="70"/>
      <c r="L280" s="70"/>
      <c r="M280" s="67"/>
      <c r="N280" s="67"/>
      <c r="O280" s="71">
        <f>IFERROR(VLOOKUP(C:C,'Results Data'!A:F,6,FALSE), "Not Found")</f>
        <v>0</v>
      </c>
      <c r="P280" s="27">
        <f>IFERROR(VLOOKUP(C:C,'Results Data'!A:M,13,FALSE), "Not Found")</f>
        <v>0</v>
      </c>
      <c r="Q280" s="27" t="b">
        <f>AND('RIDE DATA'!$A$5&lt;'Registration Data'!$P280,'RIDE DATA'!$B$5&gt;'Registration Data'!$P280)</f>
        <v>0</v>
      </c>
      <c r="R280" s="27">
        <f t="shared" si="24"/>
        <v>0</v>
      </c>
      <c r="S280" s="25">
        <f>COUNTIF('Historical Registration Data'!D:D,'Registration Data'!C210)</f>
        <v>1</v>
      </c>
      <c r="T280" s="28">
        <f t="shared" si="25"/>
        <v>0</v>
      </c>
      <c r="U280" s="29">
        <f t="shared" si="26"/>
        <v>0</v>
      </c>
      <c r="V280" s="40">
        <f t="shared" si="28"/>
        <v>0</v>
      </c>
      <c r="W280" s="5"/>
    </row>
    <row r="281" spans="1:23" x14ac:dyDescent="0.25">
      <c r="A281" s="60" t="s">
        <v>29</v>
      </c>
      <c r="B281" s="53" t="s">
        <v>479</v>
      </c>
      <c r="C281" s="53" t="s">
        <v>480</v>
      </c>
      <c r="D281" s="53">
        <v>693</v>
      </c>
      <c r="E281" s="5"/>
      <c r="F281" s="23">
        <f t="shared" si="22"/>
        <v>651.41999999999996</v>
      </c>
      <c r="G281" s="24">
        <f t="shared" si="23"/>
        <v>651.41999999999996</v>
      </c>
      <c r="H281" s="39" t="s">
        <v>618</v>
      </c>
      <c r="I281" s="39"/>
      <c r="J281" s="39"/>
      <c r="K281" s="39"/>
      <c r="L281" s="39"/>
      <c r="O281" s="26">
        <f>IFERROR(VLOOKUP(C:C,'Results Data'!A:F,6,FALSE), "Not Found")</f>
        <v>691</v>
      </c>
      <c r="P281" s="27">
        <f>IFERROR(VLOOKUP(C:C,'Results Data'!A:M,13,FALSE), "Not Found")</f>
        <v>97</v>
      </c>
      <c r="Q281" s="27" t="b">
        <f>AND('RIDE DATA'!$A$5&lt;'Registration Data'!$P281,'RIDE DATA'!$B$5&gt;'Registration Data'!$P281)</f>
        <v>0</v>
      </c>
      <c r="R281" s="27">
        <f t="shared" si="24"/>
        <v>0</v>
      </c>
      <c r="S281" s="25">
        <f>COUNTIF('Historical Registration Data'!D:D,'Registration Data'!C233)</f>
        <v>1</v>
      </c>
      <c r="T281" s="28">
        <f t="shared" si="25"/>
        <v>691</v>
      </c>
      <c r="U281" s="29">
        <f t="shared" si="26"/>
        <v>1.0607595713978692</v>
      </c>
      <c r="V281" s="40">
        <f t="shared" si="28"/>
        <v>607.59571397869252</v>
      </c>
      <c r="W281" s="5"/>
    </row>
    <row r="282" spans="1:23" x14ac:dyDescent="0.25">
      <c r="A282" s="57" t="s">
        <v>28</v>
      </c>
      <c r="B282" s="55" t="s">
        <v>121</v>
      </c>
      <c r="C282" s="55" t="s">
        <v>122</v>
      </c>
      <c r="D282" s="55">
        <v>385</v>
      </c>
      <c r="E282" s="11"/>
      <c r="F282" s="23">
        <f t="shared" si="22"/>
        <v>361.9</v>
      </c>
      <c r="G282" s="24">
        <f t="shared" si="23"/>
        <v>361.9</v>
      </c>
      <c r="H282" s="39"/>
      <c r="I282" s="39"/>
      <c r="J282" s="39"/>
      <c r="K282" s="39"/>
      <c r="L282" s="39"/>
      <c r="O282" s="26">
        <f>IFERROR(VLOOKUP(C:C,'Results Data'!A:F,6,FALSE), "Not Found")</f>
        <v>388</v>
      </c>
      <c r="P282" s="27">
        <f>IFERROR(VLOOKUP(C:C,'Results Data'!A:M,13,FALSE), "Not Found")</f>
        <v>78</v>
      </c>
      <c r="Q282" s="27" t="b">
        <f>AND('RIDE DATA'!$A$5&lt;'Registration Data'!$P282,'RIDE DATA'!$B$5&gt;'Registration Data'!$P282)</f>
        <v>1</v>
      </c>
      <c r="R282" s="27">
        <f t="shared" si="24"/>
        <v>11.639999999999999</v>
      </c>
      <c r="S282" s="25">
        <f>COUNTIF('Historical Registration Data'!D:D,'Registration Data'!C48)</f>
        <v>1</v>
      </c>
      <c r="T282" s="28">
        <f t="shared" si="25"/>
        <v>399.64</v>
      </c>
      <c r="U282" s="29">
        <f t="shared" si="26"/>
        <v>1.1042829510914618</v>
      </c>
      <c r="V282" s="40">
        <f t="shared" si="28"/>
        <v>1042.8295109146179</v>
      </c>
    </row>
    <row r="283" spans="1:23" x14ac:dyDescent="0.25">
      <c r="A283" s="64" t="s">
        <v>2027</v>
      </c>
      <c r="B283" s="66" t="s">
        <v>210</v>
      </c>
      <c r="C283" s="66" t="s">
        <v>211</v>
      </c>
      <c r="D283" s="66">
        <v>286</v>
      </c>
      <c r="E283" s="67"/>
      <c r="F283" s="68">
        <f t="shared" si="22"/>
        <v>268.83999999999997</v>
      </c>
      <c r="G283" s="69">
        <f t="shared" si="23"/>
        <v>268.83999999999997</v>
      </c>
      <c r="H283" s="70" t="s">
        <v>622</v>
      </c>
      <c r="I283" s="70" t="s">
        <v>631</v>
      </c>
      <c r="J283" s="70"/>
      <c r="K283" s="70" t="s">
        <v>650</v>
      </c>
      <c r="L283" s="70"/>
      <c r="M283" s="67"/>
      <c r="N283" s="67"/>
      <c r="O283" s="71">
        <f>IFERROR(VLOOKUP(C:C,'Results Data'!A:F,6,FALSE), "Not Found")</f>
        <v>0</v>
      </c>
      <c r="P283" s="27">
        <f>IFERROR(VLOOKUP(C:C,'Results Data'!A:M,13,FALSE), "Not Found")</f>
        <v>0</v>
      </c>
      <c r="Q283" s="27" t="b">
        <f>AND('RIDE DATA'!$A$5&lt;'Registration Data'!$P283,'RIDE DATA'!$B$5&gt;'Registration Data'!$P283)</f>
        <v>0</v>
      </c>
      <c r="R283" s="27">
        <f t="shared" si="24"/>
        <v>0</v>
      </c>
      <c r="S283" s="25">
        <f>COUNTIF('Historical Registration Data'!D:D,'Registration Data'!C93)</f>
        <v>1</v>
      </c>
      <c r="T283" s="28">
        <f t="shared" si="25"/>
        <v>0</v>
      </c>
      <c r="U283" s="29">
        <f t="shared" si="26"/>
        <v>0</v>
      </c>
      <c r="V283" s="40">
        <f t="shared" si="28"/>
        <v>0</v>
      </c>
    </row>
    <row r="284" spans="1:23" x14ac:dyDescent="0.25">
      <c r="A284" s="54" t="s">
        <v>25</v>
      </c>
      <c r="B284" s="55" t="s">
        <v>264</v>
      </c>
      <c r="C284" s="55" t="s">
        <v>265</v>
      </c>
      <c r="D284" s="55">
        <v>430</v>
      </c>
      <c r="E284" s="11"/>
      <c r="F284" s="23">
        <f t="shared" si="22"/>
        <v>404.2</v>
      </c>
      <c r="G284" s="24">
        <f t="shared" si="23"/>
        <v>404.2</v>
      </c>
      <c r="H284" s="39" t="s">
        <v>622</v>
      </c>
      <c r="I284" s="39" t="s">
        <v>619</v>
      </c>
      <c r="J284" s="39"/>
      <c r="K284" s="39"/>
      <c r="L284" s="39"/>
      <c r="O284" s="26">
        <f>IFERROR(VLOOKUP(C:C,'Results Data'!A:F,6,FALSE), "Not Found")</f>
        <v>405</v>
      </c>
      <c r="P284" s="27">
        <f>IFERROR(VLOOKUP(C:C,'Results Data'!A:M,13,FALSE), "Not Found")</f>
        <v>76</v>
      </c>
      <c r="Q284" s="27" t="b">
        <f>AND('RIDE DATA'!$A$5&lt;'Registration Data'!$P284,'RIDE DATA'!$B$5&gt;'Registration Data'!$P284)</f>
        <v>1</v>
      </c>
      <c r="R284" s="27">
        <f t="shared" si="24"/>
        <v>12.15</v>
      </c>
      <c r="S284" s="25">
        <f>COUNTIF('Historical Registration Data'!D:D,'Registration Data'!C120)</f>
        <v>0</v>
      </c>
      <c r="T284" s="28">
        <f t="shared" si="25"/>
        <v>417.15</v>
      </c>
      <c r="U284" s="29">
        <f t="shared" si="26"/>
        <v>1.0320385947550716</v>
      </c>
      <c r="V284" s="40">
        <f t="shared" si="28"/>
        <v>320.38594755071648</v>
      </c>
    </row>
    <row r="285" spans="1:23" x14ac:dyDescent="0.25">
      <c r="A285" s="58" t="s">
        <v>2028</v>
      </c>
      <c r="B285" s="72" t="s">
        <v>537</v>
      </c>
      <c r="C285" s="72" t="s">
        <v>538</v>
      </c>
      <c r="D285" s="72">
        <v>255</v>
      </c>
      <c r="E285" s="73"/>
      <c r="F285" s="68">
        <f t="shared" si="22"/>
        <v>239.7</v>
      </c>
      <c r="G285" s="69">
        <f t="shared" si="23"/>
        <v>0</v>
      </c>
      <c r="H285" s="70" t="s">
        <v>618</v>
      </c>
      <c r="I285" s="70" t="s">
        <v>619</v>
      </c>
      <c r="J285" s="70"/>
      <c r="K285" s="70"/>
      <c r="L285" s="70"/>
      <c r="M285" s="67"/>
      <c r="N285" s="67"/>
      <c r="O285" s="71" t="str">
        <f>IFERROR(VLOOKUP(C:C,'Results Data'!A:F,6,FALSE), "Not Found")</f>
        <v>Not Found</v>
      </c>
      <c r="P285" s="27" t="str">
        <f>IFERROR(VLOOKUP(C:C,'Results Data'!A:M,13,FALSE), "Not Found")</f>
        <v>Not Found</v>
      </c>
      <c r="Q285" s="27" t="b">
        <f>AND('RIDE DATA'!$A$5&lt;'Registration Data'!$P285,'RIDE DATA'!$B$5&gt;'Registration Data'!$P285)</f>
        <v>0</v>
      </c>
      <c r="R285" s="27">
        <f t="shared" si="24"/>
        <v>0</v>
      </c>
      <c r="S285" s="25">
        <f>COUNTIF('Historical Registration Data'!D:D,'Registration Data'!C263)</f>
        <v>1</v>
      </c>
      <c r="T285" s="28" t="e">
        <f t="shared" si="25"/>
        <v>#VALUE!</v>
      </c>
      <c r="U285" s="29" t="e">
        <f t="shared" si="26"/>
        <v>#VALUE!</v>
      </c>
      <c r="V285" s="40"/>
      <c r="W285" s="5"/>
    </row>
    <row r="286" spans="1:23" x14ac:dyDescent="0.25">
      <c r="A286" s="61" t="s">
        <v>26</v>
      </c>
      <c r="B286" s="55" t="s">
        <v>175</v>
      </c>
      <c r="C286" s="55" t="s">
        <v>176</v>
      </c>
      <c r="D286" s="55">
        <v>283</v>
      </c>
      <c r="E286" s="11"/>
      <c r="F286" s="23">
        <f t="shared" si="22"/>
        <v>266.02</v>
      </c>
      <c r="G286" s="24">
        <f t="shared" si="23"/>
        <v>266.02</v>
      </c>
      <c r="H286" s="39" t="s">
        <v>643</v>
      </c>
      <c r="I286" s="39" t="s">
        <v>625</v>
      </c>
      <c r="J286" s="39"/>
      <c r="K286" s="39"/>
      <c r="L286" s="39" t="s">
        <v>636</v>
      </c>
      <c r="O286" s="26">
        <f>IFERROR(VLOOKUP(C:C,'Results Data'!A:F,6,FALSE), "Not Found")</f>
        <v>326</v>
      </c>
      <c r="P286" s="27">
        <f>IFERROR(VLOOKUP(C:C,'Results Data'!A:M,13,FALSE), "Not Found")</f>
        <v>75</v>
      </c>
      <c r="Q286" s="27" t="b">
        <f>AND('RIDE DATA'!$A$5&lt;'Registration Data'!$P286,'RIDE DATA'!$B$5&gt;'Registration Data'!$P286)</f>
        <v>1</v>
      </c>
      <c r="R286" s="27">
        <f t="shared" si="24"/>
        <v>9.7799999999999994</v>
      </c>
      <c r="S286" s="25">
        <f>COUNTIF('Historical Registration Data'!D:D,'Registration Data'!C75)</f>
        <v>1</v>
      </c>
      <c r="T286" s="28">
        <f t="shared" si="25"/>
        <v>335.78</v>
      </c>
      <c r="U286" s="29">
        <f t="shared" si="26"/>
        <v>1.2622359221111195</v>
      </c>
      <c r="V286" s="78">
        <v>1200</v>
      </c>
    </row>
    <row r="287" spans="1:23" x14ac:dyDescent="0.25">
      <c r="A287" s="59" t="s">
        <v>29</v>
      </c>
      <c r="B287" s="55" t="s">
        <v>315</v>
      </c>
      <c r="C287" s="55" t="s">
        <v>316</v>
      </c>
      <c r="D287" s="55">
        <v>413</v>
      </c>
      <c r="E287" s="11"/>
      <c r="F287" s="23">
        <f t="shared" si="22"/>
        <v>388.21999999999997</v>
      </c>
      <c r="G287" s="24">
        <f t="shared" si="23"/>
        <v>388.21999999999997</v>
      </c>
      <c r="H287" s="39" t="s">
        <v>618</v>
      </c>
      <c r="I287" s="39" t="s">
        <v>619</v>
      </c>
      <c r="J287" s="39" t="s">
        <v>621</v>
      </c>
      <c r="K287" s="39"/>
      <c r="L287" s="39"/>
      <c r="O287" s="26">
        <f>IFERROR(VLOOKUP(C:C,'Results Data'!A:F,6,FALSE), "Not Found")</f>
        <v>423</v>
      </c>
      <c r="P287" s="27">
        <f>IFERROR(VLOOKUP(C:C,'Results Data'!A:M,13,FALSE), "Not Found")</f>
        <v>76</v>
      </c>
      <c r="Q287" s="27" t="b">
        <f>AND('RIDE DATA'!$A$5&lt;'Registration Data'!$P287,'RIDE DATA'!$B$5&gt;'Registration Data'!$P287)</f>
        <v>1</v>
      </c>
      <c r="R287" s="27">
        <f t="shared" si="24"/>
        <v>12.69</v>
      </c>
      <c r="S287" s="25">
        <f>COUNTIF('Historical Registration Data'!D:D,'Registration Data'!C147)</f>
        <v>1</v>
      </c>
      <c r="T287" s="28">
        <f t="shared" si="25"/>
        <v>435.69</v>
      </c>
      <c r="U287" s="29">
        <f t="shared" si="26"/>
        <v>1.1222760290556901</v>
      </c>
      <c r="V287" s="78">
        <v>1200</v>
      </c>
    </row>
    <row r="288" spans="1:23" x14ac:dyDescent="0.25">
      <c r="A288" s="60" t="s">
        <v>29</v>
      </c>
      <c r="B288" s="53" t="s">
        <v>549</v>
      </c>
      <c r="C288" s="53" t="s">
        <v>550</v>
      </c>
      <c r="D288" s="53">
        <v>274</v>
      </c>
      <c r="E288" s="5"/>
      <c r="F288" s="23">
        <f t="shared" si="22"/>
        <v>257.56</v>
      </c>
      <c r="G288" s="24">
        <f t="shared" si="23"/>
        <v>257.56</v>
      </c>
      <c r="H288" s="39" t="s">
        <v>622</v>
      </c>
      <c r="I288" s="39" t="s">
        <v>625</v>
      </c>
      <c r="J288" s="39"/>
      <c r="K288" s="39"/>
      <c r="L288" s="39"/>
      <c r="O288" s="26">
        <f>IFERROR(VLOOKUP(C:C,'Results Data'!A:F,6,FALSE), "Not Found")</f>
        <v>304</v>
      </c>
      <c r="P288" s="27">
        <f>IFERROR(VLOOKUP(C:C,'Results Data'!A:M,13,FALSE), "Not Found")</f>
        <v>77</v>
      </c>
      <c r="Q288" s="27" t="b">
        <f>AND('RIDE DATA'!$A$5&lt;'Registration Data'!$P288,'RIDE DATA'!$B$5&gt;'Registration Data'!$P288)</f>
        <v>1</v>
      </c>
      <c r="R288" s="27">
        <f t="shared" si="24"/>
        <v>9.1199999999999992</v>
      </c>
      <c r="S288" s="25">
        <f>COUNTIF('Historical Registration Data'!D:D,'Registration Data'!C269)</f>
        <v>1</v>
      </c>
      <c r="T288" s="28">
        <f t="shared" si="25"/>
        <v>313.12</v>
      </c>
      <c r="U288" s="29">
        <f t="shared" si="26"/>
        <v>1.2157167261997204</v>
      </c>
      <c r="V288" s="78">
        <v>1200</v>
      </c>
      <c r="W288" s="5"/>
    </row>
    <row r="289" spans="1:23" x14ac:dyDescent="0.25">
      <c r="A289" s="58" t="s">
        <v>28</v>
      </c>
      <c r="B289" s="53" t="s">
        <v>531</v>
      </c>
      <c r="C289" s="53" t="s">
        <v>532</v>
      </c>
      <c r="D289" s="53">
        <v>361</v>
      </c>
      <c r="E289" s="5"/>
      <c r="F289" s="23">
        <f t="shared" si="22"/>
        <v>339.34</v>
      </c>
      <c r="G289" s="24">
        <f t="shared" si="23"/>
        <v>339.34</v>
      </c>
      <c r="H289" s="39" t="s">
        <v>618</v>
      </c>
      <c r="I289" s="39" t="s">
        <v>619</v>
      </c>
      <c r="J289" s="39" t="s">
        <v>627</v>
      </c>
      <c r="K289" s="39"/>
      <c r="L289" s="39"/>
      <c r="O289" s="26">
        <f>IFERROR(VLOOKUP(C:C,'Results Data'!A:F,6,FALSE), "Not Found")</f>
        <v>390</v>
      </c>
      <c r="P289" s="27">
        <f>IFERROR(VLOOKUP(C:C,'Results Data'!A:M,13,FALSE), "Not Found")</f>
        <v>88</v>
      </c>
      <c r="Q289" s="27" t="b">
        <f>AND('RIDE DATA'!$A$5&lt;'Registration Data'!$P289,'RIDE DATA'!$B$5&gt;'Registration Data'!$P289)</f>
        <v>0</v>
      </c>
      <c r="R289" s="27">
        <f t="shared" si="24"/>
        <v>0</v>
      </c>
      <c r="S289" s="25">
        <f>COUNTIF('Historical Registration Data'!D:D,'Registration Data'!C260)</f>
        <v>1</v>
      </c>
      <c r="T289" s="28">
        <f t="shared" si="25"/>
        <v>390</v>
      </c>
      <c r="U289" s="29">
        <f t="shared" si="26"/>
        <v>1.1492897978428716</v>
      </c>
      <c r="V289" s="78">
        <v>1200</v>
      </c>
      <c r="W289" s="5"/>
    </row>
    <row r="290" spans="1:23" x14ac:dyDescent="0.25">
      <c r="A290" s="75" t="s">
        <v>2026</v>
      </c>
      <c r="B290" s="72" t="s">
        <v>377</v>
      </c>
      <c r="C290" s="72" t="s">
        <v>378</v>
      </c>
      <c r="D290" s="72">
        <v>345</v>
      </c>
      <c r="E290" s="73"/>
      <c r="F290" s="68">
        <f t="shared" si="22"/>
        <v>324.29999999999995</v>
      </c>
      <c r="G290" s="69">
        <f t="shared" si="23"/>
        <v>324.29999999999995</v>
      </c>
      <c r="H290" s="70" t="s">
        <v>618</v>
      </c>
      <c r="I290" s="70" t="s">
        <v>625</v>
      </c>
      <c r="J290" s="70"/>
      <c r="K290" s="70"/>
      <c r="L290" s="70"/>
      <c r="M290" s="67"/>
      <c r="N290" s="67"/>
      <c r="O290" s="71">
        <f>IFERROR(VLOOKUP(C:C,'Results Data'!A:F,6,FALSE), "Not Found")</f>
        <v>0</v>
      </c>
      <c r="P290" s="27">
        <f>IFERROR(VLOOKUP(C:C,'Results Data'!A:M,13,FALSE), "Not Found")</f>
        <v>0</v>
      </c>
      <c r="Q290" s="27" t="b">
        <f>AND('RIDE DATA'!$A$5&lt;'Registration Data'!$P290,'RIDE DATA'!$B$5&gt;'Registration Data'!$P290)</f>
        <v>0</v>
      </c>
      <c r="R290" s="27">
        <f t="shared" si="24"/>
        <v>0</v>
      </c>
      <c r="S290" s="25">
        <f>COUNTIF('Historical Registration Data'!D:D,'Registration Data'!C193)</f>
        <v>0</v>
      </c>
      <c r="T290" s="28">
        <f t="shared" si="25"/>
        <v>0</v>
      </c>
      <c r="U290" s="29">
        <f t="shared" si="26"/>
        <v>0</v>
      </c>
      <c r="V290" s="40">
        <f>IF(U290&gt;100%,((U290-1)*10000),0)</f>
        <v>0</v>
      </c>
      <c r="W290" s="5"/>
    </row>
    <row r="291" spans="1:23" x14ac:dyDescent="0.25">
      <c r="A291" s="60" t="s">
        <v>29</v>
      </c>
      <c r="B291" s="53" t="s">
        <v>465</v>
      </c>
      <c r="C291" s="53" t="s">
        <v>466</v>
      </c>
      <c r="D291" s="53">
        <v>552</v>
      </c>
      <c r="E291" s="5"/>
      <c r="F291" s="23">
        <f t="shared" si="22"/>
        <v>518.88</v>
      </c>
      <c r="G291" s="24">
        <f t="shared" si="23"/>
        <v>518.88</v>
      </c>
      <c r="H291" s="39" t="s">
        <v>629</v>
      </c>
      <c r="I291" s="39" t="s">
        <v>619</v>
      </c>
      <c r="J291" s="39" t="s">
        <v>621</v>
      </c>
      <c r="K291" s="39"/>
      <c r="L291" s="39"/>
      <c r="O291" s="26">
        <f>IFERROR(VLOOKUP(C:C,'Results Data'!A:F,6,FALSE), "Not Found")</f>
        <v>527</v>
      </c>
      <c r="P291" s="27">
        <f>IFERROR(VLOOKUP(C:C,'Results Data'!A:M,13,FALSE), "Not Found")</f>
        <v>78</v>
      </c>
      <c r="Q291" s="27" t="b">
        <f>AND('RIDE DATA'!$A$5&lt;'Registration Data'!$P291,'RIDE DATA'!$B$5&gt;'Registration Data'!$P291)</f>
        <v>1</v>
      </c>
      <c r="R291" s="27">
        <f t="shared" si="24"/>
        <v>15.809999999999999</v>
      </c>
      <c r="S291" s="25">
        <f>COUNTIF('Historical Registration Data'!D:D,'Registration Data'!C224)</f>
        <v>1</v>
      </c>
      <c r="T291" s="28">
        <f t="shared" si="25"/>
        <v>542.80999999999995</v>
      </c>
      <c r="U291" s="29">
        <f t="shared" si="26"/>
        <v>1.0461185630588961</v>
      </c>
      <c r="V291" s="40">
        <f>IF(U291&gt;100%,((U291-1)*10000),0)</f>
        <v>461.18563058896058</v>
      </c>
      <c r="W291" s="5"/>
    </row>
    <row r="292" spans="1:23" x14ac:dyDescent="0.25">
      <c r="A292" s="61" t="s">
        <v>26</v>
      </c>
      <c r="B292" s="55" t="s">
        <v>242</v>
      </c>
      <c r="C292" s="55" t="s">
        <v>243</v>
      </c>
      <c r="D292" s="55">
        <v>500</v>
      </c>
      <c r="E292" s="11"/>
      <c r="F292" s="23">
        <f t="shared" si="22"/>
        <v>470</v>
      </c>
      <c r="G292" s="24">
        <f t="shared" si="23"/>
        <v>470</v>
      </c>
      <c r="H292" s="39" t="s">
        <v>618</v>
      </c>
      <c r="I292" s="39" t="s">
        <v>631</v>
      </c>
      <c r="J292" s="39"/>
      <c r="K292" s="39"/>
      <c r="L292" s="39"/>
      <c r="O292" s="26">
        <f>IFERROR(VLOOKUP(C:C,'Results Data'!A:F,6,FALSE), "Not Found")</f>
        <v>504</v>
      </c>
      <c r="P292" s="27">
        <f>IFERROR(VLOOKUP(C:C,'Results Data'!A:M,13,FALSE), "Not Found")</f>
        <v>77</v>
      </c>
      <c r="Q292" s="27" t="b">
        <f>AND('RIDE DATA'!$A$5&lt;'Registration Data'!$P292,'RIDE DATA'!$B$5&gt;'Registration Data'!$P292)</f>
        <v>1</v>
      </c>
      <c r="R292" s="27">
        <f t="shared" si="24"/>
        <v>15.12</v>
      </c>
      <c r="S292" s="25">
        <f>COUNTIF('Historical Registration Data'!D:D,'Registration Data'!C109)</f>
        <v>1</v>
      </c>
      <c r="T292" s="28">
        <f t="shared" si="25"/>
        <v>519.12</v>
      </c>
      <c r="U292" s="29">
        <f t="shared" si="26"/>
        <v>1.1045106382978724</v>
      </c>
      <c r="V292" s="40">
        <f>IF(U292&gt;100%,((U292-1)*10000),0)</f>
        <v>1045.1063829787245</v>
      </c>
    </row>
    <row r="293" spans="1:23" x14ac:dyDescent="0.25">
      <c r="A293" s="59" t="s">
        <v>29</v>
      </c>
      <c r="B293" s="55" t="s">
        <v>89</v>
      </c>
      <c r="C293" s="55" t="s">
        <v>90</v>
      </c>
      <c r="D293" s="55">
        <v>346</v>
      </c>
      <c r="E293" s="11"/>
      <c r="F293" s="23">
        <f t="shared" si="22"/>
        <v>325.24</v>
      </c>
      <c r="G293" s="24">
        <f t="shared" si="23"/>
        <v>325.24</v>
      </c>
      <c r="H293" s="39" t="s">
        <v>618</v>
      </c>
      <c r="I293" s="39" t="s">
        <v>625</v>
      </c>
      <c r="J293" s="39"/>
      <c r="K293" s="39"/>
      <c r="L293" s="39" t="s">
        <v>638</v>
      </c>
      <c r="O293" s="26">
        <f>IFERROR(VLOOKUP(C:C,'Results Data'!A:F,6,FALSE), "Not Found")</f>
        <v>280</v>
      </c>
      <c r="P293" s="27">
        <f>IFERROR(VLOOKUP(C:C,'Results Data'!A:M,13,FALSE), "Not Found")</f>
        <v>67</v>
      </c>
      <c r="Q293" s="27" t="b">
        <f>AND('RIDE DATA'!$A$5&lt;'Registration Data'!$P293,'RIDE DATA'!$B$5&gt;'Registration Data'!$P293)</f>
        <v>0</v>
      </c>
      <c r="R293" s="27">
        <f t="shared" si="24"/>
        <v>0</v>
      </c>
      <c r="S293" s="25">
        <f>COUNTIF('Historical Registration Data'!D:D,'Registration Data'!C32)</f>
        <v>1</v>
      </c>
      <c r="T293" s="28">
        <f t="shared" si="25"/>
        <v>280</v>
      </c>
      <c r="U293" s="29">
        <f t="shared" si="26"/>
        <v>0.86090271799286677</v>
      </c>
      <c r="V293" s="40">
        <f>IF(U293&gt;100%,((U293-1)*10000),0)</f>
        <v>0</v>
      </c>
    </row>
    <row r="294" spans="1:23" x14ac:dyDescent="0.25">
      <c r="A294" s="62" t="s">
        <v>2027</v>
      </c>
      <c r="B294" s="72" t="s">
        <v>463</v>
      </c>
      <c r="C294" s="72" t="s">
        <v>464</v>
      </c>
      <c r="D294" s="72">
        <v>271</v>
      </c>
      <c r="E294" s="73"/>
      <c r="F294" s="68">
        <f t="shared" si="22"/>
        <v>254.73999999999998</v>
      </c>
      <c r="G294" s="69">
        <f t="shared" si="23"/>
        <v>254.73999999999998</v>
      </c>
      <c r="H294" s="70" t="s">
        <v>629</v>
      </c>
      <c r="I294" s="70" t="s">
        <v>623</v>
      </c>
      <c r="J294" s="70"/>
      <c r="K294" s="70"/>
      <c r="L294" s="70" t="s">
        <v>638</v>
      </c>
      <c r="M294" s="67"/>
      <c r="N294" s="67"/>
      <c r="O294" s="71">
        <f>IFERROR(VLOOKUP(C:C,'Results Data'!A:F,6,FALSE), "Not Found")</f>
        <v>0</v>
      </c>
      <c r="P294" s="27">
        <f>IFERROR(VLOOKUP(C:C,'Results Data'!A:M,13,FALSE), "Not Found")</f>
        <v>0</v>
      </c>
      <c r="Q294" s="27" t="b">
        <f>AND('RIDE DATA'!$A$5&lt;'Registration Data'!$P294,'RIDE DATA'!$B$5&gt;'Registration Data'!$P294)</f>
        <v>0</v>
      </c>
      <c r="R294" s="27">
        <f t="shared" si="24"/>
        <v>0</v>
      </c>
      <c r="S294" s="25">
        <f>COUNTIF('Historical Registration Data'!D:D,'Registration Data'!C223)</f>
        <v>1</v>
      </c>
      <c r="T294" s="28">
        <f t="shared" si="25"/>
        <v>0</v>
      </c>
      <c r="U294" s="29">
        <f t="shared" si="26"/>
        <v>0</v>
      </c>
      <c r="V294" s="40">
        <f>IF(U294&gt;100%,((U294-1)*10000),0)</f>
        <v>0</v>
      </c>
      <c r="W294" s="5"/>
    </row>
    <row r="295" spans="1:23" x14ac:dyDescent="0.25">
      <c r="A295" s="75" t="s">
        <v>2026</v>
      </c>
      <c r="B295" s="72" t="s">
        <v>587</v>
      </c>
      <c r="C295" s="72" t="s">
        <v>587</v>
      </c>
      <c r="D295" s="72">
        <v>390</v>
      </c>
      <c r="E295" s="73"/>
      <c r="F295" s="68">
        <f t="shared" si="22"/>
        <v>366.59999999999997</v>
      </c>
      <c r="G295" s="69">
        <f t="shared" si="23"/>
        <v>0</v>
      </c>
      <c r="H295" s="70" t="s">
        <v>618</v>
      </c>
      <c r="I295" s="70"/>
      <c r="J295" s="70"/>
      <c r="K295" s="70"/>
      <c r="L295" s="70"/>
      <c r="M295" s="67"/>
      <c r="N295" s="67"/>
      <c r="O295" s="71" t="str">
        <f>IFERROR(VLOOKUP(C:C,'Results Data'!A:F,6,FALSE), "Not Found")</f>
        <v>Not Found</v>
      </c>
      <c r="P295" s="27" t="str">
        <f>IFERROR(VLOOKUP(C:C,'Results Data'!A:M,13,FALSE), "Not Found")</f>
        <v>Not Found</v>
      </c>
      <c r="Q295" s="27" t="b">
        <f>AND('RIDE DATA'!$A$5&lt;'Registration Data'!$P295,'RIDE DATA'!$B$5&gt;'Registration Data'!$P295)</f>
        <v>0</v>
      </c>
      <c r="R295" s="27">
        <f t="shared" si="24"/>
        <v>0</v>
      </c>
      <c r="S295" s="25">
        <f>COUNTIF('Historical Registration Data'!D:D,'Registration Data'!C288)</f>
        <v>1</v>
      </c>
      <c r="T295" s="28" t="e">
        <f t="shared" si="25"/>
        <v>#VALUE!</v>
      </c>
      <c r="U295" s="29" t="e">
        <f t="shared" si="26"/>
        <v>#VALUE!</v>
      </c>
      <c r="V295" s="40"/>
      <c r="W295" s="5"/>
    </row>
    <row r="296" spans="1:23" x14ac:dyDescent="0.25">
      <c r="A296" s="59" t="s">
        <v>29</v>
      </c>
      <c r="B296" s="55" t="s">
        <v>105</v>
      </c>
      <c r="C296" s="55" t="s">
        <v>106</v>
      </c>
      <c r="D296" s="55">
        <v>580</v>
      </c>
      <c r="E296" s="11"/>
      <c r="F296" s="23">
        <f t="shared" si="22"/>
        <v>545.19999999999993</v>
      </c>
      <c r="G296" s="24">
        <f t="shared" si="23"/>
        <v>545.19999999999993</v>
      </c>
      <c r="H296" s="39" t="s">
        <v>629</v>
      </c>
      <c r="I296" s="39" t="s">
        <v>619</v>
      </c>
      <c r="J296" s="39" t="s">
        <v>627</v>
      </c>
      <c r="K296" s="39"/>
      <c r="L296" s="39"/>
      <c r="O296" s="26">
        <f>IFERROR(VLOOKUP(C:C,'Results Data'!A:F,6,FALSE), "Not Found")</f>
        <v>554</v>
      </c>
      <c r="P296" s="27">
        <f>IFERROR(VLOOKUP(C:C,'Results Data'!A:M,13,FALSE), "Not Found")</f>
        <v>78</v>
      </c>
      <c r="Q296" s="27" t="b">
        <f>AND('RIDE DATA'!$A$5&lt;'Registration Data'!$P296,'RIDE DATA'!$B$5&gt;'Registration Data'!$P296)</f>
        <v>1</v>
      </c>
      <c r="R296" s="27">
        <f t="shared" si="24"/>
        <v>16.62</v>
      </c>
      <c r="S296" s="25">
        <f>COUNTIF('Historical Registration Data'!D:D,'Registration Data'!C40)</f>
        <v>1</v>
      </c>
      <c r="T296" s="28">
        <f t="shared" si="25"/>
        <v>570.62</v>
      </c>
      <c r="U296" s="29">
        <f t="shared" si="26"/>
        <v>1.0466250917094646</v>
      </c>
      <c r="V296" s="40">
        <f>IF(U296&gt;100%,((U296-1)*10000),0)</f>
        <v>466.25091709464607</v>
      </c>
    </row>
    <row r="297" spans="1:23" x14ac:dyDescent="0.25">
      <c r="A297" s="77" t="s">
        <v>2029</v>
      </c>
      <c r="B297" s="66" t="s">
        <v>294</v>
      </c>
      <c r="C297" s="66" t="s">
        <v>295</v>
      </c>
      <c r="D297" s="66">
        <v>385</v>
      </c>
      <c r="E297" s="67"/>
      <c r="F297" s="68">
        <f t="shared" si="22"/>
        <v>361.9</v>
      </c>
      <c r="G297" s="69">
        <f t="shared" si="23"/>
        <v>361.9</v>
      </c>
      <c r="H297" s="70"/>
      <c r="I297" s="70"/>
      <c r="J297" s="70"/>
      <c r="K297" s="70"/>
      <c r="L297" s="70"/>
      <c r="M297" s="67"/>
      <c r="N297" s="67"/>
      <c r="O297" s="71">
        <f>IFERROR(VLOOKUP(C:C,'Results Data'!A:F,6,FALSE), "Not Found")</f>
        <v>0</v>
      </c>
      <c r="P297" s="27">
        <f>IFERROR(VLOOKUP(C:C,'Results Data'!A:M,13,FALSE), "Not Found")</f>
        <v>0</v>
      </c>
      <c r="Q297" s="27" t="b">
        <f>AND('RIDE DATA'!$A$5&lt;'Registration Data'!$P297,'RIDE DATA'!$B$5&gt;'Registration Data'!$P297)</f>
        <v>0</v>
      </c>
      <c r="R297" s="27">
        <f t="shared" si="24"/>
        <v>0</v>
      </c>
      <c r="S297" s="25">
        <f>COUNTIF('Historical Registration Data'!D:D,'Registration Data'!C135)</f>
        <v>1</v>
      </c>
      <c r="T297" s="28">
        <f t="shared" si="25"/>
        <v>0</v>
      </c>
      <c r="U297" s="29">
        <f t="shared" si="26"/>
        <v>0</v>
      </c>
      <c r="V297" s="40">
        <f>IF(U297&gt;100%,((U297-1)*10000),0)</f>
        <v>0</v>
      </c>
    </row>
    <row r="298" spans="1:2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</row>
    <row r="333" spans="1:2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</row>
    <row r="334" spans="1:2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</row>
    <row r="335" spans="1:2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</row>
    <row r="336" spans="1:2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</row>
    <row r="337" spans="1:2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</row>
    <row r="338" spans="1:2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</row>
    <row r="339" spans="1:2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</row>
    <row r="340" spans="1:2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</row>
    <row r="341" spans="1:2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2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2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2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2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2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2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2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</row>
    <row r="358" spans="1:2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</row>
    <row r="359" spans="1:2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</row>
    <row r="361" spans="1:2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</row>
    <row r="362" spans="1:2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</row>
    <row r="363" spans="1:2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</row>
    <row r="364" spans="1:2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1:2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</row>
    <row r="1026" spans="1:2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</row>
    <row r="1027" spans="1:2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</row>
    <row r="1028" spans="1:2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</row>
    <row r="1029" spans="1:2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</row>
    <row r="1030" spans="1:2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</row>
    <row r="1031" spans="1:2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</row>
    <row r="1032" spans="1:2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</row>
    <row r="1033" spans="1:2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</row>
    <row r="1034" spans="1:2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</row>
    <row r="1035" spans="1:2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</row>
    <row r="1036" spans="1:2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</row>
    <row r="1037" spans="1:2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</row>
    <row r="1038" spans="1:2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</row>
    <row r="1039" spans="1:2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</row>
    <row r="1040" spans="1:2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</row>
    <row r="1041" spans="1:2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</row>
    <row r="1042" spans="1:2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</row>
    <row r="1043" spans="1:2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</row>
    <row r="1044" spans="1:2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</row>
    <row r="1045" spans="1:2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</row>
    <row r="1046" spans="1:2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</row>
    <row r="1047" spans="1:2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</row>
    <row r="1048" spans="1:2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</row>
    <row r="1049" spans="1:2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</row>
    <row r="1050" spans="1:2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</row>
    <row r="1051" spans="1:2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</row>
    <row r="1052" spans="1:2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</row>
    <row r="1053" spans="1:2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</row>
    <row r="1054" spans="1:2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</row>
    <row r="1055" spans="1:2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</row>
    <row r="1056" spans="1:2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</row>
    <row r="1057" spans="1:2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</row>
    <row r="1058" spans="1:2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</row>
    <row r="1059" spans="1:2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</row>
    <row r="1060" spans="1:2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</row>
    <row r="1061" spans="1:2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</row>
    <row r="1062" spans="1:2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</row>
    <row r="1063" spans="1:2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</row>
    <row r="1064" spans="1:2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</row>
    <row r="1065" spans="1:2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</row>
    <row r="1066" spans="1:2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</row>
    <row r="1067" spans="1:2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</row>
    <row r="1068" spans="1:2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</row>
    <row r="1069" spans="1:2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</row>
    <row r="1070" spans="1:2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</row>
    <row r="1071" spans="1:2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</row>
    <row r="1072" spans="1:2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</row>
    <row r="1073" spans="1:2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</row>
    <row r="1074" spans="1:2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</row>
    <row r="1075" spans="1:2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</row>
    <row r="1076" spans="1:2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</row>
    <row r="1077" spans="1:2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</row>
    <row r="1078" spans="1:2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</row>
    <row r="1079" spans="1:2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</row>
    <row r="1080" spans="1:2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</row>
    <row r="1081" spans="1:2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</row>
    <row r="1082" spans="1:2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</row>
    <row r="1083" spans="1:2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</row>
    <row r="1084" spans="1:2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</row>
    <row r="1085" spans="1:2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</row>
    <row r="1086" spans="1:2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</row>
    <row r="1087" spans="1:2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</row>
    <row r="1088" spans="1:2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</row>
    <row r="1089" spans="1:2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</row>
    <row r="1090" spans="1:2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</row>
    <row r="1091" spans="1:2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</row>
    <row r="1092" spans="1:2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</row>
    <row r="1093" spans="1:2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</row>
    <row r="1094" spans="1:2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</row>
    <row r="1095" spans="1:2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</row>
    <row r="1096" spans="1:2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</row>
    <row r="1097" spans="1:2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</row>
    <row r="1098" spans="1:2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</row>
    <row r="1099" spans="1:2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</row>
    <row r="1100" spans="1:2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</row>
    <row r="1101" spans="1:2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</row>
    <row r="1102" spans="1:2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</row>
    <row r="1103" spans="1:2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</row>
    <row r="1104" spans="1:2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</row>
    <row r="1105" spans="1:2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</row>
    <row r="1106" spans="1:2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</row>
    <row r="1107" spans="1:2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</row>
    <row r="1108" spans="1:2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</row>
    <row r="1109" spans="1:2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</row>
    <row r="1110" spans="1:2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</row>
    <row r="1111" spans="1:2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</row>
    <row r="1112" spans="1:2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</row>
    <row r="1113" spans="1:2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</row>
    <row r="1114" spans="1:2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</row>
    <row r="1115" spans="1:2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</row>
    <row r="1116" spans="1:2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</row>
    <row r="1117" spans="1:2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</row>
    <row r="1118" spans="1:2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</row>
    <row r="1119" spans="1:2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</row>
    <row r="1120" spans="1:2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</row>
    <row r="1121" spans="1:2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</row>
    <row r="1122" spans="1:2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</row>
    <row r="1123" spans="1:2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</row>
    <row r="1124" spans="1:2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</row>
    <row r="1125" spans="1:2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</row>
    <row r="1126" spans="1:2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</row>
    <row r="1127" spans="1:2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</row>
    <row r="1128" spans="1:2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</row>
    <row r="1129" spans="1:2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</row>
    <row r="1130" spans="1:2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</row>
    <row r="1131" spans="1:2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</row>
    <row r="1132" spans="1:2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</row>
    <row r="1133" spans="1:2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</row>
    <row r="1134" spans="1:2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</row>
    <row r="1135" spans="1:2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</row>
    <row r="1136" spans="1:2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</row>
    <row r="1137" spans="1:2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</row>
    <row r="1138" spans="1:2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</row>
    <row r="1139" spans="1:2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</row>
    <row r="1140" spans="1:2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</row>
    <row r="1141" spans="1:2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</row>
    <row r="1142" spans="1:2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</row>
    <row r="1143" spans="1:2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</row>
    <row r="1144" spans="1:2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</row>
    <row r="1145" spans="1:2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</row>
    <row r="1146" spans="1:2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</row>
    <row r="1147" spans="1:2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</row>
    <row r="1148" spans="1:2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</row>
    <row r="1149" spans="1:2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</row>
    <row r="1150" spans="1:2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</row>
    <row r="1151" spans="1:2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</row>
    <row r="1152" spans="1:2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</row>
    <row r="1153" spans="1:2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</row>
    <row r="1154" spans="1:2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</row>
    <row r="1155" spans="1:2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</row>
    <row r="1156" spans="1:2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</row>
    <row r="1157" spans="1:2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</row>
    <row r="1158" spans="1:2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</row>
    <row r="1159" spans="1:2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</row>
    <row r="1160" spans="1:2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</row>
    <row r="1161" spans="1:2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</row>
    <row r="1162" spans="1:2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</row>
    <row r="1163" spans="1:2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</row>
    <row r="1164" spans="1:2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</row>
    <row r="1165" spans="1:2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</row>
    <row r="1166" spans="1:2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</row>
    <row r="1167" spans="1:2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</row>
    <row r="1168" spans="1:2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</row>
    <row r="1169" spans="1:2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</row>
    <row r="1170" spans="1:2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</row>
    <row r="1171" spans="1:2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</row>
    <row r="1172" spans="1:2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</row>
    <row r="1173" spans="1:2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</row>
    <row r="1174" spans="1:2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</row>
    <row r="1175" spans="1:2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</row>
    <row r="1176" spans="1:2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</row>
    <row r="1177" spans="1:2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</row>
    <row r="1178" spans="1:2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</row>
    <row r="1179" spans="1:2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</row>
    <row r="1180" spans="1:2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</row>
    <row r="1181" spans="1:2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</row>
    <row r="1182" spans="1:2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</row>
    <row r="1183" spans="1:2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</row>
    <row r="1184" spans="1:2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</row>
    <row r="1185" spans="1:2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</row>
    <row r="1186" spans="1:2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</row>
    <row r="1187" spans="1:2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</row>
    <row r="1188" spans="1:2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</row>
    <row r="1189" spans="1:2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</row>
    <row r="1190" spans="1:2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</row>
    <row r="1191" spans="1:2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</row>
    <row r="1192" spans="1:2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</row>
    <row r="1193" spans="1:2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</row>
    <row r="1194" spans="1:2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</row>
    <row r="1195" spans="1:2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</row>
    <row r="1196" spans="1:2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</row>
    <row r="1197" spans="1:2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</row>
    <row r="1198" spans="1:2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</row>
    <row r="1199" spans="1:2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</row>
    <row r="1200" spans="1:2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</row>
    <row r="1201" spans="1:2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</row>
    <row r="1202" spans="1:2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</row>
    <row r="1203" spans="1:2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</row>
    <row r="1204" spans="1:2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</row>
    <row r="1205" spans="1:2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</row>
    <row r="1206" spans="1:2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</row>
    <row r="1207" spans="1:2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</row>
    <row r="1208" spans="1:2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</row>
    <row r="1209" spans="1:2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</row>
    <row r="1210" spans="1:2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</row>
    <row r="1211" spans="1:2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</row>
    <row r="1212" spans="1:2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</row>
    <row r="1213" spans="1:2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</row>
    <row r="1214" spans="1:2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</row>
    <row r="1215" spans="1:2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</row>
    <row r="1216" spans="1:2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</row>
    <row r="1217" spans="1:2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</row>
    <row r="1218" spans="1:2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</row>
    <row r="1219" spans="1:2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</row>
    <row r="1220" spans="1:2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</row>
    <row r="1221" spans="1:2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</row>
    <row r="1222" spans="1:2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</row>
    <row r="1223" spans="1:2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</row>
    <row r="1224" spans="1:2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</row>
    <row r="1225" spans="1:2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</row>
    <row r="1226" spans="1:2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</row>
    <row r="1227" spans="1:2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</row>
    <row r="1228" spans="1:2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</row>
    <row r="1229" spans="1:2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</row>
    <row r="1230" spans="1:2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</row>
    <row r="1231" spans="1:2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</row>
    <row r="1232" spans="1:2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</row>
    <row r="1233" spans="1:2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</row>
    <row r="1234" spans="1:2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</row>
    <row r="1235" spans="1:2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</row>
    <row r="1236" spans="1:2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</row>
    <row r="1237" spans="1:2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</row>
    <row r="1238" spans="1:2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</row>
    <row r="1239" spans="1:2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</row>
    <row r="1240" spans="1:2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</row>
    <row r="1241" spans="1:2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</row>
    <row r="1242" spans="1:2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</row>
    <row r="1243" spans="1:2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</row>
    <row r="1244" spans="1:2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</row>
    <row r="1245" spans="1:2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</row>
    <row r="1246" spans="1:2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</row>
    <row r="1247" spans="1:2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</row>
    <row r="1248" spans="1:2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</row>
    <row r="1249" spans="1:2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</row>
    <row r="1250" spans="1:2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</row>
    <row r="1251" spans="1:2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</row>
    <row r="1252" spans="1:2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</row>
    <row r="1253" spans="1:2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</row>
    <row r="1254" spans="1:2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</row>
    <row r="1255" spans="1:2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</row>
    <row r="1256" spans="1:2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</row>
    <row r="1257" spans="1:2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</row>
    <row r="1258" spans="1:2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</row>
    <row r="1259" spans="1:2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</row>
    <row r="1260" spans="1:2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</row>
    <row r="1261" spans="1:2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</row>
    <row r="1262" spans="1:2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</row>
    <row r="1263" spans="1:2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</row>
    <row r="1264" spans="1:2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</row>
    <row r="1265" spans="1:2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</row>
    <row r="1266" spans="1:2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</row>
    <row r="1267" spans="1:2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</row>
    <row r="1268" spans="1:2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</row>
    <row r="1269" spans="1:2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</row>
    <row r="1270" spans="1:2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</row>
    <row r="1271" spans="1:2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</row>
    <row r="1272" spans="1:2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</row>
    <row r="1273" spans="1:2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</row>
    <row r="1274" spans="1:2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</row>
    <row r="1275" spans="1:2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</row>
    <row r="1276" spans="1:2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</row>
    <row r="1277" spans="1:2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</row>
    <row r="1278" spans="1:2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</row>
    <row r="1279" spans="1:2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</row>
    <row r="1280" spans="1:2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</row>
    <row r="1281" spans="1:2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</row>
    <row r="1282" spans="1:2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</row>
    <row r="1283" spans="1:2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</row>
    <row r="1284" spans="1:2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</row>
    <row r="1285" spans="1:2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</row>
    <row r="1286" spans="1:2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</row>
    <row r="1287" spans="1:2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</row>
    <row r="1288" spans="1:2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</row>
    <row r="1289" spans="1:2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</row>
    <row r="1290" spans="1:2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</row>
    <row r="1291" spans="1:2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</row>
    <row r="1292" spans="1:2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</row>
    <row r="1293" spans="1:2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</row>
    <row r="1294" spans="1:2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</row>
    <row r="1295" spans="1:2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</row>
    <row r="1296" spans="1:2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</row>
    <row r="1297" spans="1:2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</row>
    <row r="1298" spans="1:2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</row>
    <row r="1299" spans="1:2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</row>
    <row r="1300" spans="1:2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</row>
    <row r="1301" spans="1:2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</row>
    <row r="1302" spans="1:2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</row>
    <row r="1303" spans="1:2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</row>
    <row r="1304" spans="1:2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</row>
    <row r="1305" spans="1:2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</row>
    <row r="1306" spans="1:2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</row>
    <row r="1307" spans="1:2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</row>
    <row r="1308" spans="1:2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</row>
    <row r="1309" spans="1:2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</row>
    <row r="1310" spans="1:2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</row>
    <row r="1311" spans="1:2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</row>
    <row r="1312" spans="1:2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</row>
    <row r="1313" spans="1:2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</row>
    <row r="1314" spans="1:2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19" spans="1:2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</row>
    <row r="1320" spans="1:2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</row>
    <row r="1321" spans="1:2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41" spans="1:2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</row>
    <row r="1342" spans="1:2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</row>
    <row r="1343" spans="1:2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</row>
    <row r="1344" spans="1:2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</row>
    <row r="1345" spans="1:2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</row>
    <row r="1346" spans="1:2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</row>
    <row r="1347" spans="1:2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</row>
    <row r="1348" spans="1:2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</row>
    <row r="1349" spans="1:2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</row>
    <row r="1350" spans="1:2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</row>
    <row r="1351" spans="1:2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</row>
    <row r="1352" spans="1:2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</row>
    <row r="1353" spans="1:2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</row>
    <row r="1354" spans="1:2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</row>
    <row r="1355" spans="1:2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</row>
    <row r="1356" spans="1:2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</row>
    <row r="1357" spans="1:2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</row>
    <row r="1358" spans="1:2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</row>
    <row r="1359" spans="1:2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</row>
    <row r="1360" spans="1:2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</row>
    <row r="1361" spans="1:2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</row>
    <row r="1362" spans="1:2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</row>
    <row r="1363" spans="1:2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</row>
    <row r="1364" spans="1:2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</row>
    <row r="1365" spans="1:2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</row>
    <row r="1366" spans="1:2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</row>
    <row r="1367" spans="1:2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</row>
    <row r="1368" spans="1:2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</row>
    <row r="1369" spans="1:2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</row>
    <row r="1370" spans="1:2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</row>
    <row r="1371" spans="1:2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</row>
    <row r="1372" spans="1:2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4" spans="1:2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</row>
    <row r="1375" spans="1:2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</row>
    <row r="1376" spans="1:2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</row>
    <row r="1377" spans="1:2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</row>
    <row r="1378" spans="1:2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379" spans="1:2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</row>
    <row r="1380" spans="1:2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</row>
    <row r="1381" spans="1:2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</row>
    <row r="1382" spans="1:2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</row>
    <row r="1383" spans="1:2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</row>
    <row r="1384" spans="1:2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</row>
    <row r="1385" spans="1:2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</row>
    <row r="1386" spans="1:2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</row>
    <row r="1387" spans="1:2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</row>
    <row r="1388" spans="1:2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</row>
    <row r="1389" spans="1:2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</row>
    <row r="1390" spans="1:2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</row>
    <row r="1391" spans="1:2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</row>
    <row r="1392" spans="1:2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</row>
    <row r="1393" spans="1:2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</row>
    <row r="1394" spans="1:2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</row>
    <row r="1395" spans="1:2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</row>
    <row r="1396" spans="1:2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</row>
    <row r="1397" spans="1:2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</row>
    <row r="1398" spans="1:2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</row>
    <row r="1399" spans="1:2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</row>
    <row r="1400" spans="1:2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</row>
    <row r="1401" spans="1:2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</row>
    <row r="1402" spans="1:2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</row>
    <row r="1403" spans="1:2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</row>
    <row r="1404" spans="1:2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</row>
    <row r="1405" spans="1:2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</row>
    <row r="1406" spans="1:2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</row>
    <row r="1407" spans="1:2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</row>
    <row r="1408" spans="1:2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</row>
    <row r="1409" spans="1:2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</row>
    <row r="1410" spans="1:2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</row>
    <row r="1411" spans="1:2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</row>
    <row r="1412" spans="1:2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</row>
    <row r="1413" spans="1:2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</row>
    <row r="1414" spans="1:2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</row>
    <row r="1415" spans="1:2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</row>
    <row r="1416" spans="1:2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</row>
    <row r="1417" spans="1:2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</row>
    <row r="1418" spans="1:2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</row>
    <row r="1419" spans="1:2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</row>
    <row r="1420" spans="1:2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</row>
    <row r="1421" spans="1:2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</row>
    <row r="1422" spans="1:2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</row>
    <row r="1423" spans="1:2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</row>
    <row r="1424" spans="1:2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</row>
    <row r="1425" spans="1:2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</row>
    <row r="1426" spans="1:2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</row>
    <row r="1427" spans="1:2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</row>
    <row r="1428" spans="1:2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</row>
    <row r="1429" spans="1:2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</row>
    <row r="1430" spans="1:2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</row>
    <row r="1431" spans="1:2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</row>
    <row r="1432" spans="1:2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</row>
    <row r="1433" spans="1:2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</row>
    <row r="1434" spans="1:2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</row>
    <row r="1435" spans="1:2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</row>
    <row r="1436" spans="1:2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</row>
    <row r="1437" spans="1:2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</row>
    <row r="1438" spans="1:2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</row>
    <row r="1439" spans="1:2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</row>
    <row r="1440" spans="1:2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</row>
    <row r="1441" spans="1:2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</row>
    <row r="1442" spans="1:2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</row>
    <row r="1443" spans="1:2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</row>
    <row r="1444" spans="1:2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</row>
    <row r="1445" spans="1:2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</row>
    <row r="1446" spans="1:2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</row>
    <row r="1447" spans="1:2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</row>
    <row r="1448" spans="1:2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</row>
    <row r="1449" spans="1:2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</row>
    <row r="1450" spans="1:2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</row>
    <row r="1451" spans="1:2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</row>
    <row r="1452" spans="1:2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</row>
    <row r="1453" spans="1:2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</row>
    <row r="1454" spans="1:2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</row>
    <row r="1455" spans="1:2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</row>
    <row r="1456" spans="1:2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</row>
    <row r="1457" spans="1:2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</row>
    <row r="1458" spans="1:2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</row>
    <row r="1459" spans="1:2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</row>
    <row r="1460" spans="1:2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</row>
    <row r="1461" spans="1:2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</row>
    <row r="1462" spans="1:2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</row>
    <row r="1463" spans="1:2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</row>
    <row r="1464" spans="1:2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</row>
    <row r="1465" spans="1:2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</row>
    <row r="1466" spans="1:2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</row>
    <row r="1467" spans="1:2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</row>
    <row r="1468" spans="1:2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</row>
    <row r="1469" spans="1:2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</row>
    <row r="1470" spans="1:2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</row>
    <row r="1471" spans="1:2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</row>
    <row r="1472" spans="1:2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</row>
    <row r="1473" spans="1:2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</row>
    <row r="1474" spans="1:2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</row>
    <row r="1475" spans="1:2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</row>
    <row r="1476" spans="1:2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</row>
    <row r="1477" spans="1:2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</row>
    <row r="1478" spans="1:2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</row>
    <row r="1479" spans="1:2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</row>
    <row r="1480" spans="1:2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</row>
    <row r="1481" spans="1:2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</row>
    <row r="1482" spans="1:2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</row>
    <row r="1483" spans="1:2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</row>
    <row r="1484" spans="1:2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</row>
    <row r="1485" spans="1:2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</row>
    <row r="1486" spans="1:2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</row>
    <row r="1487" spans="1:2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</row>
    <row r="1488" spans="1:2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</row>
    <row r="1489" spans="1:2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</row>
    <row r="1490" spans="1:2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</row>
    <row r="1491" spans="1:2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</row>
    <row r="1492" spans="1:2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</row>
    <row r="1493" spans="1:2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</row>
    <row r="1494" spans="1:2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</row>
    <row r="1495" spans="1:2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</row>
    <row r="1496" spans="1:2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</row>
    <row r="1497" spans="1:2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</row>
    <row r="1498" spans="1:2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</row>
    <row r="1499" spans="1:2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</row>
    <row r="1500" spans="1:2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</row>
    <row r="1501" spans="1:23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</row>
    <row r="1502" spans="1:23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</row>
    <row r="1503" spans="1:23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</row>
    <row r="1504" spans="1:23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</row>
    <row r="1505" spans="1:23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</row>
    <row r="1506" spans="1:23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</row>
    <row r="1507" spans="1:23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</row>
    <row r="1508" spans="1:23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</row>
    <row r="1509" spans="1:23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</row>
    <row r="1510" spans="1:23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</row>
    <row r="1511" spans="1:23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</row>
    <row r="1512" spans="1:23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</row>
    <row r="1513" spans="1:23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</row>
    <row r="1514" spans="1:23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</row>
    <row r="1515" spans="1:23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</row>
    <row r="1516" spans="1:23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</row>
    <row r="1517" spans="1:23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</row>
    <row r="1518" spans="1:23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</row>
    <row r="1519" spans="1:23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</row>
    <row r="1520" spans="1:23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</row>
    <row r="1521" spans="1:23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</row>
    <row r="1522" spans="1:23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</row>
    <row r="1523" spans="1:23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</row>
    <row r="1524" spans="1:23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</row>
    <row r="1525" spans="1:23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</row>
    <row r="1526" spans="1:23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</row>
    <row r="1527" spans="1:23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</row>
    <row r="1528" spans="1:23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</row>
    <row r="1529" spans="1:23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</row>
    <row r="1530" spans="1:23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</row>
    <row r="1531" spans="1:23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</row>
    <row r="1532" spans="1:23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</row>
    <row r="1533" spans="1:23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</row>
    <row r="1534" spans="1:23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</row>
    <row r="1535" spans="1:23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</row>
    <row r="1536" spans="1:23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</row>
    <row r="1537" spans="1:23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</row>
    <row r="1538" spans="1:23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</row>
    <row r="1539" spans="1:23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</row>
    <row r="1540" spans="1:23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</row>
    <row r="1541" spans="1:23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</row>
    <row r="1542" spans="1:23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</row>
    <row r="1543" spans="1:23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</row>
    <row r="1544" spans="1:23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</row>
    <row r="1545" spans="1:23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</row>
    <row r="1546" spans="1:23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</row>
    <row r="1547" spans="1:23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</row>
    <row r="1548" spans="1:23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</row>
    <row r="1549" spans="1:23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</row>
    <row r="1550" spans="1:23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</row>
    <row r="1551" spans="1:23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</row>
    <row r="1552" spans="1:23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</row>
    <row r="1553" spans="1:23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</row>
    <row r="1554" spans="1:23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</row>
    <row r="1555" spans="1:23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</row>
    <row r="1556" spans="1:23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</row>
    <row r="1557" spans="1:23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</row>
    <row r="1558" spans="1:23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</row>
    <row r="1559" spans="1:23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</row>
    <row r="1560" spans="1:23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</row>
    <row r="1561" spans="1:23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</row>
    <row r="1562" spans="1:23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</row>
    <row r="1563" spans="1:23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</row>
    <row r="1564" spans="1:23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</row>
    <row r="1565" spans="1:23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</row>
    <row r="1566" spans="1:23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</row>
    <row r="1567" spans="1:23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</row>
    <row r="1568" spans="1:23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</row>
    <row r="1569" spans="1:23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</row>
    <row r="1570" spans="1:23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</row>
    <row r="1571" spans="1:23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</row>
    <row r="1572" spans="1:23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</row>
    <row r="1573" spans="1:23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</row>
    <row r="1574" spans="1:23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</row>
    <row r="1575" spans="1:23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</row>
    <row r="1576" spans="1:23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</row>
    <row r="1577" spans="1:23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</row>
    <row r="1578" spans="1:23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</row>
    <row r="1579" spans="1:23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</row>
    <row r="1580" spans="1:23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</row>
    <row r="1581" spans="1:23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</row>
    <row r="1582" spans="1:23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</row>
    <row r="1583" spans="1:23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</row>
    <row r="1584" spans="1:23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</row>
    <row r="1585" spans="1:23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</row>
    <row r="1586" spans="1:23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</row>
    <row r="1587" spans="1:23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</row>
    <row r="1588" spans="1:23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</row>
    <row r="1589" spans="1:23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</row>
    <row r="1590" spans="1:23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</row>
    <row r="1591" spans="1:23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</row>
    <row r="1592" spans="1:23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</row>
    <row r="1593" spans="1:23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</row>
    <row r="1594" spans="1:23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</row>
    <row r="1595" spans="1:23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</row>
    <row r="1596" spans="1:23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</row>
    <row r="1597" spans="1:23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</row>
    <row r="1598" spans="1:23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</row>
    <row r="1599" spans="1:23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</row>
    <row r="1600" spans="1:23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</row>
    <row r="1601" spans="1:23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</row>
    <row r="1602" spans="1:23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</row>
    <row r="1603" spans="1:23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</row>
    <row r="1604" spans="1:23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</row>
    <row r="1605" spans="1:23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</row>
    <row r="1606" spans="1:23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</row>
    <row r="1607" spans="1:23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</row>
    <row r="1608" spans="1:23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</row>
    <row r="1609" spans="1:23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</row>
    <row r="1610" spans="1:23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</row>
    <row r="1611" spans="1:23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</row>
    <row r="1612" spans="1:23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</row>
    <row r="1613" spans="1:23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</row>
    <row r="1614" spans="1:23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</row>
    <row r="1615" spans="1:23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</row>
    <row r="1616" spans="1:23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</row>
    <row r="1617" spans="1:23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</row>
    <row r="1618" spans="1:23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</row>
    <row r="1619" spans="1:23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</row>
    <row r="1620" spans="1:23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</row>
    <row r="1621" spans="1:23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</row>
    <row r="1622" spans="1:23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</row>
    <row r="1623" spans="1:23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</row>
    <row r="1624" spans="1:23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</row>
    <row r="1625" spans="1:23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</row>
    <row r="1626" spans="1:23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</row>
    <row r="1627" spans="1:23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</row>
    <row r="1628" spans="1:23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</row>
    <row r="1629" spans="1:23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</row>
    <row r="1630" spans="1:23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</row>
    <row r="1631" spans="1:23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</row>
    <row r="1632" spans="1:23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</row>
    <row r="1633" spans="1:23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</row>
    <row r="1634" spans="1:23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</row>
    <row r="1635" spans="1:23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</row>
    <row r="1636" spans="1:23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</row>
    <row r="1637" spans="1:23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</row>
    <row r="1638" spans="1:23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</row>
    <row r="1639" spans="1:23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</row>
    <row r="1640" spans="1:23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</row>
    <row r="1641" spans="1:23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</row>
    <row r="1642" spans="1:23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</row>
    <row r="1643" spans="1:23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</row>
    <row r="1644" spans="1:23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</row>
    <row r="1645" spans="1:23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</row>
    <row r="1646" spans="1:23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</row>
    <row r="1647" spans="1:23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</row>
    <row r="1648" spans="1:23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</row>
    <row r="1649" spans="1:23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</row>
    <row r="1650" spans="1:23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</row>
    <row r="1651" spans="1:23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</row>
    <row r="1652" spans="1:23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</row>
    <row r="1653" spans="1:23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</row>
    <row r="1654" spans="1:23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</row>
    <row r="1655" spans="1:23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</row>
    <row r="1656" spans="1:23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</row>
    <row r="1657" spans="1:23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</row>
    <row r="1658" spans="1:23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</row>
    <row r="1659" spans="1:23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</row>
    <row r="1660" spans="1:23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</row>
    <row r="1661" spans="1:23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</row>
    <row r="1662" spans="1:23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</row>
    <row r="1663" spans="1:23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</row>
    <row r="1664" spans="1:23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</row>
    <row r="1665" spans="1:23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</row>
    <row r="1666" spans="1:23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</row>
    <row r="1667" spans="1:23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</row>
    <row r="1668" spans="1:23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</row>
    <row r="1669" spans="1:23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</row>
    <row r="1670" spans="1:23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</row>
    <row r="1671" spans="1:23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</row>
    <row r="1672" spans="1:23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</row>
    <row r="1673" spans="1:23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</row>
    <row r="1674" spans="1:23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</row>
    <row r="1675" spans="1:23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</row>
    <row r="1676" spans="1:23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</row>
    <row r="1677" spans="1:23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</row>
    <row r="1678" spans="1:23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</row>
    <row r="1679" spans="1:23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</row>
    <row r="1680" spans="1:23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</row>
    <row r="1681" spans="1:23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</row>
    <row r="1682" spans="1:23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</row>
    <row r="1683" spans="1:23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</row>
    <row r="1684" spans="1:23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</row>
    <row r="1685" spans="1:23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</row>
    <row r="1686" spans="1:23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</row>
    <row r="1687" spans="1:23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</row>
    <row r="1688" spans="1:23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</row>
    <row r="1689" spans="1:23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</row>
    <row r="1690" spans="1:23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</row>
    <row r="1691" spans="1:23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</row>
    <row r="1692" spans="1:23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</row>
    <row r="1693" spans="1:23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</row>
    <row r="1694" spans="1:23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</row>
    <row r="1695" spans="1:23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</row>
    <row r="1696" spans="1:23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</row>
    <row r="1697" spans="1:23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</row>
    <row r="1698" spans="1:23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</row>
    <row r="1699" spans="1:23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</row>
    <row r="1700" spans="1:23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</row>
    <row r="1701" spans="1:23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</row>
    <row r="1702" spans="1:23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</row>
    <row r="1703" spans="1:23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</row>
    <row r="1704" spans="1:23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</row>
    <row r="1705" spans="1:23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</row>
    <row r="1706" spans="1:23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</row>
    <row r="1707" spans="1:23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</row>
    <row r="1708" spans="1:23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</row>
    <row r="1709" spans="1:23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</row>
    <row r="1710" spans="1:23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</row>
    <row r="1711" spans="1:23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</row>
    <row r="1712" spans="1:23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</row>
    <row r="1713" spans="1:23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</row>
    <row r="1714" spans="1:23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</row>
    <row r="1715" spans="1:23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</row>
    <row r="1716" spans="1:23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</row>
    <row r="1717" spans="1:23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</row>
    <row r="1718" spans="1:23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</row>
    <row r="1719" spans="1:23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</row>
    <row r="1720" spans="1:23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</row>
    <row r="1721" spans="1:23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</row>
    <row r="1722" spans="1:23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</row>
    <row r="1723" spans="1:23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</row>
    <row r="1724" spans="1:23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</row>
    <row r="1725" spans="1:23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</row>
    <row r="1726" spans="1:23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</row>
    <row r="1727" spans="1:23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</row>
    <row r="1728" spans="1:23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</row>
    <row r="1729" spans="1:23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</row>
    <row r="1730" spans="1:23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</row>
    <row r="1731" spans="1:23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</row>
    <row r="1732" spans="1:23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</row>
    <row r="1733" spans="1:23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</row>
    <row r="1734" spans="1:23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</row>
    <row r="1735" spans="1:23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</row>
    <row r="1736" spans="1:23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</row>
    <row r="1737" spans="1:23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</row>
    <row r="1738" spans="1:23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</row>
    <row r="1739" spans="1:23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</row>
    <row r="1740" spans="1:23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</row>
    <row r="1741" spans="1:23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</row>
    <row r="1742" spans="1:23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</row>
    <row r="1743" spans="1:23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</row>
    <row r="1744" spans="1:23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</row>
    <row r="1745" spans="1:23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</row>
    <row r="1746" spans="1:23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</row>
    <row r="1747" spans="1:23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</row>
    <row r="1748" spans="1:23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</row>
    <row r="1749" spans="1:23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</row>
    <row r="1750" spans="1:23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</row>
    <row r="1751" spans="1:23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</row>
    <row r="1752" spans="1:23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</row>
    <row r="1753" spans="1:23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</row>
    <row r="1754" spans="1:23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</row>
    <row r="1755" spans="1:23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</row>
    <row r="1756" spans="1:23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</row>
    <row r="1757" spans="1:23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</row>
    <row r="1758" spans="1:23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</row>
    <row r="1759" spans="1:23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</row>
    <row r="1760" spans="1:23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</row>
    <row r="1761" spans="1:23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</row>
    <row r="1762" spans="1:23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</row>
    <row r="1763" spans="1:23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</row>
    <row r="1764" spans="1:23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</row>
    <row r="1765" spans="1:23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</row>
    <row r="1766" spans="1:23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</row>
    <row r="1767" spans="1:23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</row>
    <row r="1768" spans="1:23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</row>
    <row r="1769" spans="1:23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</row>
    <row r="1770" spans="1:23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</row>
    <row r="1771" spans="1:23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</row>
    <row r="1772" spans="1:23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</row>
    <row r="1773" spans="1:23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</row>
    <row r="1774" spans="1:23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</row>
    <row r="1775" spans="1:23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</row>
    <row r="1776" spans="1:23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</row>
    <row r="1777" spans="1:23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</row>
    <row r="1778" spans="1:23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</row>
    <row r="1779" spans="1:23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</row>
    <row r="1780" spans="1:23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</row>
    <row r="1781" spans="1:23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</row>
    <row r="1782" spans="1:23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</row>
    <row r="1783" spans="1:23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</row>
    <row r="1784" spans="1:23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</row>
    <row r="1785" spans="1:23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</row>
    <row r="1786" spans="1:23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</row>
    <row r="1787" spans="1:23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</row>
    <row r="1788" spans="1:23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</row>
    <row r="1789" spans="1:23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</row>
    <row r="1790" spans="1:23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</row>
    <row r="1791" spans="1:23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</row>
    <row r="1792" spans="1:23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</row>
    <row r="1793" spans="1:23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</row>
    <row r="1794" spans="1:23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</row>
    <row r="1795" spans="1:23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</row>
    <row r="1796" spans="1:23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</row>
    <row r="1797" spans="1:23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</row>
    <row r="1798" spans="1:23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</row>
    <row r="1799" spans="1:23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</row>
    <row r="1800" spans="1:23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</row>
    <row r="1801" spans="1:23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</row>
    <row r="1802" spans="1:23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</row>
    <row r="1803" spans="1:23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</row>
    <row r="1804" spans="1:23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</row>
    <row r="1805" spans="1:23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</row>
    <row r="1806" spans="1:23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</row>
    <row r="1807" spans="1:23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</row>
    <row r="1808" spans="1:23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</row>
    <row r="1809" spans="1:23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</row>
    <row r="1810" spans="1:23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</row>
    <row r="1811" spans="1:23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</row>
    <row r="1812" spans="1:23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</row>
    <row r="1813" spans="1:23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</row>
    <row r="1814" spans="1:23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</row>
    <row r="1815" spans="1:23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</row>
    <row r="1816" spans="1:23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</row>
    <row r="1817" spans="1:23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</row>
    <row r="1818" spans="1:23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</row>
    <row r="1819" spans="1:23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</row>
    <row r="1820" spans="1:23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</row>
    <row r="1821" spans="1:23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</row>
    <row r="1822" spans="1:23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</row>
    <row r="1823" spans="1:23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</row>
    <row r="1824" spans="1:23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</row>
    <row r="1825" spans="1:23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</row>
    <row r="1826" spans="1:23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</row>
    <row r="1827" spans="1:23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</row>
    <row r="1828" spans="1:23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</row>
    <row r="1829" spans="1:23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</row>
    <row r="1830" spans="1:23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</row>
    <row r="1831" spans="1:23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</row>
    <row r="1832" spans="1:23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</row>
    <row r="1833" spans="1:23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</row>
    <row r="1834" spans="1:23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</row>
    <row r="1835" spans="1:23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</row>
    <row r="1836" spans="1:23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</row>
    <row r="1837" spans="1:23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</row>
    <row r="1838" spans="1:23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</row>
    <row r="1839" spans="1:23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</row>
    <row r="1840" spans="1:23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</row>
    <row r="1841" spans="1:23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</row>
    <row r="1842" spans="1:23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</row>
    <row r="1843" spans="1:23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</row>
    <row r="1844" spans="1:23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</row>
    <row r="1845" spans="1:23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</row>
    <row r="1846" spans="1:23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</row>
    <row r="1847" spans="1:23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</row>
    <row r="1848" spans="1:23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</row>
    <row r="1849" spans="1:23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</row>
    <row r="1850" spans="1:23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</row>
    <row r="1851" spans="1:23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</row>
    <row r="1852" spans="1:23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</row>
    <row r="1853" spans="1:23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</row>
    <row r="1854" spans="1:23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</row>
    <row r="1855" spans="1:23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</row>
    <row r="1856" spans="1:23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</row>
    <row r="1857" spans="1:23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</row>
    <row r="1858" spans="1:23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</row>
    <row r="1859" spans="1:23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</row>
    <row r="1860" spans="1:23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</row>
    <row r="1861" spans="1:23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</row>
    <row r="1862" spans="1:23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</row>
    <row r="1863" spans="1:23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</row>
    <row r="1864" spans="1:23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</row>
    <row r="1865" spans="1:23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</row>
    <row r="1866" spans="1:23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</row>
    <row r="1867" spans="1:23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</row>
    <row r="1868" spans="1:23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</row>
    <row r="1869" spans="1:23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</row>
    <row r="1870" spans="1:23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</row>
    <row r="1871" spans="1:23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</row>
    <row r="1872" spans="1:23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</row>
    <row r="1873" spans="1:23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</row>
    <row r="1874" spans="1:23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</row>
    <row r="1875" spans="1:23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</row>
    <row r="1876" spans="1:23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</row>
    <row r="1877" spans="1:23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</row>
    <row r="1878" spans="1:23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</row>
    <row r="1879" spans="1:23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</row>
    <row r="1880" spans="1:23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</row>
    <row r="1881" spans="1:23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</row>
    <row r="1882" spans="1:23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</row>
    <row r="1883" spans="1:23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</row>
    <row r="1884" spans="1:23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</row>
    <row r="1885" spans="1:23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</row>
    <row r="1886" spans="1:23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</row>
    <row r="1887" spans="1:23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</row>
    <row r="1888" spans="1:23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</row>
    <row r="1889" spans="1:23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</row>
    <row r="1890" spans="1:23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</row>
    <row r="1891" spans="1:23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</row>
    <row r="1892" spans="1:23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</row>
    <row r="1893" spans="1:23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</row>
    <row r="1894" spans="1:23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</row>
    <row r="1895" spans="1:23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</row>
    <row r="1896" spans="1:23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</row>
    <row r="1897" spans="1:23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</row>
    <row r="1898" spans="1:23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</row>
    <row r="1899" spans="1:23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</row>
    <row r="1900" spans="1:23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</row>
    <row r="1901" spans="1:23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</row>
    <row r="1902" spans="1:23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</row>
    <row r="1903" spans="1:23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</row>
    <row r="1904" spans="1:23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</row>
    <row r="1905" spans="1:23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</row>
    <row r="1906" spans="1:23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</row>
    <row r="1907" spans="1:23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</row>
    <row r="1908" spans="1:23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</row>
    <row r="1909" spans="1:23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</row>
    <row r="1910" spans="1:23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</row>
    <row r="1911" spans="1:23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</row>
    <row r="1912" spans="1:23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</row>
    <row r="1913" spans="1:23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</row>
    <row r="1914" spans="1:23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</row>
    <row r="1915" spans="1:23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</row>
    <row r="1916" spans="1:23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</row>
    <row r="1917" spans="1:23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</row>
    <row r="1918" spans="1:23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</row>
    <row r="1919" spans="1:23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</row>
    <row r="1920" spans="1:23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</row>
    <row r="1921" spans="1:23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</row>
    <row r="1922" spans="1:23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</row>
    <row r="1923" spans="1:23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</row>
    <row r="1924" spans="1:23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</row>
    <row r="1925" spans="1:23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</row>
    <row r="1926" spans="1:23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</row>
    <row r="1927" spans="1:23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</row>
    <row r="1928" spans="1:23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</row>
    <row r="1929" spans="1:23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</row>
    <row r="1930" spans="1:23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</row>
    <row r="1931" spans="1:23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</row>
    <row r="1932" spans="1:23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</row>
    <row r="1933" spans="1:23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</row>
    <row r="1934" spans="1:23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</row>
    <row r="1935" spans="1:23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</row>
    <row r="1936" spans="1:23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</row>
    <row r="1937" spans="1:23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</row>
    <row r="1938" spans="1:23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</row>
    <row r="1939" spans="1:23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</row>
    <row r="1940" spans="1:23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</row>
    <row r="1941" spans="1:23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</row>
    <row r="1942" spans="1:23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</row>
    <row r="1943" spans="1:23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</row>
    <row r="1944" spans="1:23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</row>
    <row r="1945" spans="1:23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</row>
    <row r="1946" spans="1:23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</row>
    <row r="1947" spans="1:23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</row>
    <row r="1948" spans="1:23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</row>
    <row r="1949" spans="1:23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</row>
    <row r="1950" spans="1:23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</row>
    <row r="1951" spans="1:23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</row>
    <row r="1952" spans="1:23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</row>
    <row r="1953" spans="1:23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</row>
    <row r="1954" spans="1:23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</row>
    <row r="1955" spans="1:23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</row>
    <row r="1956" spans="1:23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</row>
    <row r="1957" spans="1:23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</row>
    <row r="1958" spans="1:23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</row>
    <row r="1959" spans="1:23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</row>
    <row r="1960" spans="1:23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</row>
    <row r="1961" spans="1:23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</row>
    <row r="1962" spans="1:23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</row>
    <row r="1963" spans="1:23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</row>
    <row r="1964" spans="1:23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</row>
    <row r="1965" spans="1:23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</row>
    <row r="1966" spans="1:23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</row>
    <row r="1967" spans="1:23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</row>
    <row r="1968" spans="1:23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</row>
    <row r="1969" spans="1:23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</row>
    <row r="1970" spans="1:23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</row>
    <row r="1971" spans="1:23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</row>
    <row r="1972" spans="1:23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</row>
    <row r="1973" spans="1:23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</row>
    <row r="1974" spans="1:23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</row>
    <row r="1975" spans="1:23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</row>
    <row r="1976" spans="1:23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</row>
    <row r="1977" spans="1:23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</row>
    <row r="1978" spans="1:23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</row>
    <row r="1979" spans="1:23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</row>
    <row r="1980" spans="1:23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</row>
    <row r="1981" spans="1:23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</row>
    <row r="1982" spans="1:23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</row>
    <row r="1983" spans="1:23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</row>
    <row r="1984" spans="1:23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</row>
    <row r="1985" spans="1:23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</row>
    <row r="1986" spans="1:23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</row>
    <row r="1987" spans="1:23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</row>
    <row r="1988" spans="1:23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</row>
    <row r="1989" spans="1:23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</row>
    <row r="1990" spans="1:23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</row>
    <row r="1991" spans="1:23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</row>
    <row r="1992" spans="1:23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</row>
    <row r="1993" spans="1:23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</row>
    <row r="1994" spans="1:23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</row>
    <row r="1995" spans="1:23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</row>
    <row r="1996" spans="1:23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</row>
    <row r="1997" spans="1:23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</row>
    <row r="1998" spans="1:23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</row>
    <row r="1999" spans="1:23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</row>
    <row r="2000" spans="1:23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</row>
    <row r="2001" spans="1:23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</row>
    <row r="2002" spans="1:23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</row>
    <row r="2003" spans="1:23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</row>
    <row r="2004" spans="1:23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</row>
    <row r="2005" spans="1:23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</row>
    <row r="2006" spans="1:23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</row>
    <row r="2007" spans="1:23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</row>
    <row r="2008" spans="1:23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</row>
    <row r="2009" spans="1:23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</row>
    <row r="2010" spans="1:23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</row>
    <row r="2011" spans="1:23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</row>
    <row r="2012" spans="1:23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</row>
    <row r="2013" spans="1:23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</row>
    <row r="2014" spans="1:23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</row>
    <row r="2015" spans="1:23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</row>
    <row r="2016" spans="1:23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</row>
    <row r="2017" spans="1:23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</row>
    <row r="2018" spans="1:23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</row>
    <row r="2019" spans="1:23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</row>
    <row r="2020" spans="1:23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</row>
    <row r="2021" spans="1:23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</row>
    <row r="2022" spans="1:23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</row>
    <row r="2023" spans="1:23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</row>
    <row r="2024" spans="1:23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</row>
    <row r="2025" spans="1:23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</row>
    <row r="2026" spans="1:23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</row>
    <row r="2027" spans="1:23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</row>
    <row r="2028" spans="1:23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</row>
    <row r="2029" spans="1:23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</row>
    <row r="2030" spans="1:23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</row>
    <row r="2031" spans="1:23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</row>
    <row r="2032" spans="1:23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</row>
    <row r="2033" spans="1:23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</row>
    <row r="2034" spans="1:23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</row>
    <row r="2035" spans="1:23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</row>
    <row r="2036" spans="1:23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</row>
    <row r="2037" spans="1:23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</row>
    <row r="2038" spans="1:23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</row>
    <row r="2039" spans="1:23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</row>
    <row r="2040" spans="1:23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</row>
    <row r="2041" spans="1:23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</row>
    <row r="2042" spans="1:23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</row>
    <row r="2043" spans="1:23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</row>
    <row r="2044" spans="1:23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</row>
    <row r="2045" spans="1:23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</row>
    <row r="2046" spans="1:23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</row>
    <row r="2047" spans="1:23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</row>
    <row r="2048" spans="1:23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</row>
    <row r="2049" spans="1:23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</row>
    <row r="2050" spans="1:23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</row>
    <row r="2051" spans="1:23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</row>
    <row r="2052" spans="1:23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</row>
    <row r="2053" spans="1:23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</row>
    <row r="2054" spans="1:23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</row>
    <row r="2055" spans="1:23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</row>
    <row r="2056" spans="1:23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</row>
    <row r="2057" spans="1:23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</row>
    <row r="2058" spans="1:23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</row>
    <row r="2059" spans="1:23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</row>
    <row r="2060" spans="1:23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</row>
    <row r="2061" spans="1:23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</row>
    <row r="2062" spans="1:23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</row>
    <row r="2063" spans="1:23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</row>
    <row r="2064" spans="1:23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</row>
    <row r="2065" spans="1:23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</row>
    <row r="2066" spans="1:23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</row>
    <row r="2067" spans="1:23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</row>
    <row r="2068" spans="1:23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</row>
    <row r="2069" spans="1:23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</row>
    <row r="2070" spans="1:23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</row>
    <row r="2071" spans="1:23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</row>
    <row r="2072" spans="1:23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</row>
    <row r="2073" spans="1:23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</row>
    <row r="2074" spans="1:23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</row>
    <row r="2075" spans="1:23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</row>
    <row r="2076" spans="1:23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</row>
    <row r="2077" spans="1:23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</row>
    <row r="2078" spans="1:23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</row>
    <row r="2079" spans="1:23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</row>
    <row r="2080" spans="1:23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</row>
    <row r="2081" spans="1:23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</row>
    <row r="2082" spans="1:23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</row>
    <row r="2083" spans="1:23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</row>
    <row r="2084" spans="1:23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</row>
    <row r="2085" spans="1:23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</row>
    <row r="2086" spans="1:23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</row>
    <row r="2087" spans="1:23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</row>
    <row r="2088" spans="1:23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</row>
    <row r="2089" spans="1:23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</row>
    <row r="2090" spans="1:23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</row>
    <row r="2091" spans="1:23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</row>
    <row r="2092" spans="1:23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</row>
    <row r="2093" spans="1:23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</row>
    <row r="2094" spans="1:23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</row>
    <row r="2095" spans="1:23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</row>
    <row r="2096" spans="1:23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</row>
    <row r="2097" spans="1:23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</row>
    <row r="2098" spans="1:23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</row>
    <row r="2099" spans="1:23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</row>
    <row r="2100" spans="1:23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</row>
    <row r="2101" spans="1:23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</row>
    <row r="2102" spans="1:23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</row>
    <row r="2103" spans="1:23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</row>
    <row r="2104" spans="1:23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</row>
    <row r="2105" spans="1:23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</row>
    <row r="2106" spans="1:23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</row>
    <row r="2107" spans="1:23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</row>
    <row r="2108" spans="1:23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</row>
    <row r="2109" spans="1:23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</row>
    <row r="2110" spans="1:23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</row>
    <row r="2111" spans="1:23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</row>
    <row r="2112" spans="1:23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</row>
    <row r="2113" spans="1:23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</row>
    <row r="2114" spans="1:23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</row>
    <row r="2115" spans="1:23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</row>
    <row r="2116" spans="1:23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</row>
    <row r="2117" spans="1:23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</row>
    <row r="2118" spans="1:23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</row>
    <row r="2119" spans="1:23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</row>
    <row r="2120" spans="1:23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</row>
    <row r="2121" spans="1:23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</row>
    <row r="2122" spans="1:23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</row>
    <row r="2123" spans="1:23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</row>
    <row r="2124" spans="1:23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</row>
    <row r="2125" spans="1:23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</row>
    <row r="2126" spans="1:23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</row>
    <row r="2127" spans="1:23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</row>
    <row r="2128" spans="1:23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</row>
    <row r="2129" spans="1:23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</row>
    <row r="2130" spans="1:23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</row>
    <row r="2131" spans="1:23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</row>
    <row r="2132" spans="1:23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</row>
    <row r="2133" spans="1:23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</row>
    <row r="2134" spans="1:23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</row>
    <row r="2135" spans="1:23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</row>
    <row r="2136" spans="1:23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</row>
    <row r="2137" spans="1:23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</row>
    <row r="2138" spans="1:23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</row>
    <row r="2139" spans="1:23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</row>
    <row r="2140" spans="1:23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</row>
    <row r="2141" spans="1:23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</row>
    <row r="2142" spans="1:23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</row>
    <row r="2143" spans="1:23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</row>
    <row r="2144" spans="1:23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</row>
    <row r="2145" spans="1:23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</row>
    <row r="2146" spans="1:23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</row>
    <row r="2147" spans="1:23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</row>
    <row r="2148" spans="1:23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</row>
    <row r="2149" spans="1:23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</row>
    <row r="2150" spans="1:23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</row>
    <row r="2151" spans="1:23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</row>
    <row r="2152" spans="1:23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</row>
    <row r="2153" spans="1:23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</row>
    <row r="2154" spans="1:23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</row>
    <row r="2155" spans="1:23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</row>
    <row r="2156" spans="1:23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</row>
    <row r="2157" spans="1:23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</row>
    <row r="2158" spans="1:23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</row>
    <row r="2159" spans="1:23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</row>
    <row r="2160" spans="1:23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</row>
    <row r="2161" spans="1:23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</row>
    <row r="2162" spans="1:23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</row>
    <row r="2163" spans="1:23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</row>
    <row r="2164" spans="1:23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</row>
    <row r="2165" spans="1:23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</row>
    <row r="2166" spans="1:23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</row>
    <row r="2167" spans="1:23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</row>
    <row r="2168" spans="1:23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</row>
    <row r="2169" spans="1:23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</row>
    <row r="2170" spans="1:23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</row>
    <row r="2171" spans="1:23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</row>
    <row r="2172" spans="1:23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</row>
    <row r="2173" spans="1:23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</row>
    <row r="2174" spans="1:23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</row>
    <row r="2175" spans="1:23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</row>
    <row r="2176" spans="1:23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</row>
    <row r="2177" spans="1:23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</row>
    <row r="2178" spans="1:23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</row>
    <row r="2179" spans="1:23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</row>
    <row r="2180" spans="1:23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</row>
    <row r="2181" spans="1:23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</row>
    <row r="2182" spans="1:23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</row>
    <row r="2183" spans="1:23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</row>
    <row r="2184" spans="1:23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</row>
    <row r="2185" spans="1:23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</row>
    <row r="2186" spans="1:23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</row>
    <row r="2187" spans="1:23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</row>
    <row r="2188" spans="1:23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</row>
    <row r="2189" spans="1:23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</row>
    <row r="2190" spans="1:23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</row>
    <row r="2191" spans="1:23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</row>
    <row r="2192" spans="1:23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</row>
    <row r="2193" spans="1:23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</row>
    <row r="2194" spans="1:23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</row>
    <row r="2195" spans="1:23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</row>
    <row r="2196" spans="1:23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</row>
    <row r="2197" spans="1:23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</row>
    <row r="2198" spans="1:23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</row>
    <row r="2199" spans="1:23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</row>
    <row r="2200" spans="1:23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</row>
    <row r="2201" spans="1:23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</row>
    <row r="2202" spans="1:23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</row>
    <row r="2203" spans="1:23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</row>
    <row r="2204" spans="1:23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</row>
    <row r="2205" spans="1:23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</row>
    <row r="2206" spans="1:23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</row>
    <row r="2207" spans="1:23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</row>
    <row r="2208" spans="1:23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</row>
    <row r="2209" spans="1:23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</row>
    <row r="2210" spans="1:23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</row>
    <row r="2211" spans="1:23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</row>
    <row r="2212" spans="1:23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</row>
    <row r="2213" spans="1:23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</row>
    <row r="2214" spans="1:23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</row>
    <row r="2215" spans="1:23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</row>
    <row r="2216" spans="1:23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</row>
    <row r="2217" spans="1:23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</row>
    <row r="2218" spans="1:23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</row>
    <row r="2219" spans="1:23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</row>
    <row r="2220" spans="1:23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</row>
    <row r="2221" spans="1:23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</row>
    <row r="2222" spans="1:23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</row>
    <row r="2223" spans="1:23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</row>
    <row r="2224" spans="1:23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</row>
    <row r="2225" spans="1:23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</row>
    <row r="2226" spans="1:23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</row>
    <row r="2227" spans="1:23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</row>
    <row r="2228" spans="1:23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</row>
    <row r="2229" spans="1:23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</row>
    <row r="2230" spans="1:23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</row>
    <row r="2231" spans="1:23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</row>
    <row r="2232" spans="1:23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</row>
    <row r="2233" spans="1:23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</row>
    <row r="2234" spans="1:23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</row>
    <row r="2235" spans="1:23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</row>
    <row r="2236" spans="1:23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</row>
    <row r="2237" spans="1:23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</row>
    <row r="2238" spans="1:23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</row>
    <row r="2239" spans="1:23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</row>
    <row r="2240" spans="1:23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</row>
    <row r="2241" spans="1:23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</row>
    <row r="2242" spans="1:23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</row>
    <row r="2243" spans="1:23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</row>
    <row r="2244" spans="1:23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</row>
    <row r="2245" spans="1:23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</row>
    <row r="2246" spans="1:23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</row>
    <row r="2247" spans="1:23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</row>
    <row r="2248" spans="1:23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</row>
    <row r="2249" spans="1:23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</row>
    <row r="2250" spans="1:23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</row>
    <row r="2251" spans="1:23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</row>
    <row r="2252" spans="1:23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</row>
    <row r="2253" spans="1:23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</row>
    <row r="2254" spans="1:23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</row>
    <row r="2255" spans="1:23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</row>
    <row r="2256" spans="1:23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</row>
    <row r="2257" spans="1:23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</row>
    <row r="2258" spans="1:23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</row>
    <row r="2259" spans="1:23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</row>
    <row r="2260" spans="1:23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</row>
    <row r="2261" spans="1:23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</row>
    <row r="2262" spans="1:23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</row>
    <row r="2263" spans="1:23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</row>
    <row r="2264" spans="1:23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</row>
    <row r="2265" spans="1:23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</row>
    <row r="2266" spans="1:23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</row>
    <row r="2267" spans="1:23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</row>
    <row r="2268" spans="1:23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</row>
    <row r="2269" spans="1:23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</row>
    <row r="2270" spans="1:23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</row>
    <row r="2271" spans="1:23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</row>
    <row r="2272" spans="1:23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</row>
    <row r="2273" spans="1:23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</row>
    <row r="2274" spans="1:23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</row>
    <row r="2275" spans="1:23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</row>
    <row r="2276" spans="1:23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</row>
    <row r="2277" spans="1:23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</row>
    <row r="2278" spans="1:23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</row>
    <row r="2279" spans="1:23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</row>
    <row r="2280" spans="1:23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</row>
    <row r="2281" spans="1:23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</row>
    <row r="2282" spans="1:23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</row>
    <row r="2283" spans="1:23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</row>
    <row r="2284" spans="1:23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</row>
    <row r="2285" spans="1:23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</row>
    <row r="2286" spans="1:23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</row>
    <row r="2287" spans="1:23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</row>
    <row r="2288" spans="1:23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</row>
    <row r="2289" spans="1:23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</row>
    <row r="2290" spans="1:23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</row>
    <row r="2291" spans="1:23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</row>
    <row r="2292" spans="1:23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</row>
    <row r="2293" spans="1:23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</row>
    <row r="2294" spans="1:23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</row>
    <row r="2295" spans="1:23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</row>
    <row r="2296" spans="1:23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</row>
    <row r="2297" spans="1:23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</row>
    <row r="2298" spans="1:23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</row>
    <row r="2299" spans="1:23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</row>
    <row r="2300" spans="1:23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</row>
    <row r="2301" spans="1:23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</row>
    <row r="2302" spans="1:23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</row>
    <row r="2303" spans="1:23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</row>
    <row r="2304" spans="1:23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</row>
    <row r="2305" spans="1:23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</row>
    <row r="2306" spans="1:23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</row>
    <row r="2307" spans="1:23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</row>
    <row r="2308" spans="1:23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</row>
    <row r="2309" spans="1:23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</row>
    <row r="2310" spans="1:23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</row>
    <row r="2311" spans="1:23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</row>
    <row r="2312" spans="1:23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</row>
    <row r="2313" spans="1:23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</row>
    <row r="2314" spans="1:23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</row>
    <row r="2315" spans="1:23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</row>
    <row r="2316" spans="1:23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</row>
    <row r="2317" spans="1:23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</row>
    <row r="2318" spans="1:23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</row>
    <row r="2319" spans="1:23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</row>
    <row r="2320" spans="1:23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</row>
    <row r="2321" spans="1:23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</row>
    <row r="2322" spans="1:23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</row>
    <row r="2323" spans="1:23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</row>
    <row r="2324" spans="1:23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</row>
    <row r="2325" spans="1:23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</row>
    <row r="2326" spans="1:23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</row>
    <row r="2327" spans="1:23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</row>
    <row r="2328" spans="1:23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</row>
    <row r="2329" spans="1:23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</row>
    <row r="2330" spans="1:23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</row>
    <row r="2331" spans="1:23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</row>
    <row r="2332" spans="1:23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</row>
    <row r="2333" spans="1:23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</row>
    <row r="2334" spans="1:23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</row>
    <row r="2335" spans="1:23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</row>
    <row r="2336" spans="1:23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</row>
    <row r="2337" spans="1:23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</row>
    <row r="2338" spans="1:23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</row>
    <row r="2339" spans="1:23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</row>
    <row r="2340" spans="1:23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</row>
    <row r="2341" spans="1:23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</row>
    <row r="2342" spans="1:23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</row>
    <row r="2343" spans="1:23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</row>
    <row r="2344" spans="1:23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</row>
    <row r="2345" spans="1:23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</row>
    <row r="2346" spans="1:23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</row>
    <row r="2347" spans="1:23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</row>
    <row r="2348" spans="1:23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</row>
    <row r="2349" spans="1:23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</row>
    <row r="2350" spans="1:23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</row>
    <row r="2351" spans="1:23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</row>
    <row r="2352" spans="1:23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</row>
    <row r="2353" spans="1:23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</row>
    <row r="2354" spans="1:23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</row>
    <row r="2355" spans="1:23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</row>
    <row r="2356" spans="1:23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</row>
    <row r="2357" spans="1:23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</row>
    <row r="2358" spans="1:23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</row>
    <row r="2359" spans="1:23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</row>
    <row r="2360" spans="1:23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</row>
    <row r="2361" spans="1:23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</row>
    <row r="2362" spans="1:23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</row>
    <row r="2363" spans="1:23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</row>
    <row r="2364" spans="1:23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</row>
    <row r="2365" spans="1:23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</row>
    <row r="2366" spans="1:23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</row>
    <row r="2367" spans="1:23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</row>
    <row r="2368" spans="1:23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</row>
    <row r="2369" spans="1:23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</row>
    <row r="2370" spans="1:23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</row>
    <row r="2371" spans="1:23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</row>
    <row r="2372" spans="1:23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</row>
    <row r="2373" spans="1:23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</row>
    <row r="2374" spans="1:23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</row>
    <row r="2375" spans="1:23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</row>
    <row r="2376" spans="1:23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</row>
    <row r="2377" spans="1:23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</row>
    <row r="2378" spans="1:23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</row>
    <row r="2379" spans="1:23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</row>
    <row r="2380" spans="1:23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</row>
    <row r="2381" spans="1:23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</row>
    <row r="2382" spans="1:23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</row>
    <row r="2383" spans="1:23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</row>
    <row r="2384" spans="1:23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</row>
    <row r="2385" spans="1:23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</row>
    <row r="2386" spans="1:23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</row>
    <row r="2387" spans="1:23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</row>
    <row r="2388" spans="1:23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</row>
    <row r="2389" spans="1:23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</row>
    <row r="2390" spans="1:23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</row>
    <row r="2391" spans="1:23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</row>
    <row r="2392" spans="1:23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</row>
    <row r="2393" spans="1:23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</row>
    <row r="2394" spans="1:23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</row>
    <row r="2395" spans="1:23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</row>
    <row r="2396" spans="1:23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</row>
    <row r="2397" spans="1:23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</row>
    <row r="2398" spans="1:23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</row>
    <row r="2399" spans="1:23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</row>
    <row r="2400" spans="1:23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</row>
    <row r="2401" spans="1:23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</row>
    <row r="2402" spans="1:23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</row>
    <row r="2403" spans="1:23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</row>
    <row r="2404" spans="1:23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</row>
    <row r="2405" spans="1:23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</row>
    <row r="2406" spans="1:23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</row>
    <row r="2407" spans="1:23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</row>
    <row r="2408" spans="1:23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</row>
    <row r="2409" spans="1:23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</row>
    <row r="2410" spans="1:23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</row>
    <row r="2411" spans="1:23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</row>
    <row r="2412" spans="1:23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</row>
    <row r="2413" spans="1:23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</row>
    <row r="2414" spans="1:23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</row>
    <row r="2415" spans="1:23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</row>
    <row r="2416" spans="1:23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</row>
    <row r="2417" spans="1:23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</row>
    <row r="2418" spans="1:23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</row>
    <row r="2419" spans="1:23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</row>
    <row r="2420" spans="1:23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</row>
    <row r="2421" spans="1:23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</row>
    <row r="2422" spans="1:23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</row>
    <row r="2423" spans="1:23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</row>
    <row r="2424" spans="1:23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</row>
    <row r="2425" spans="1:23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</row>
    <row r="2426" spans="1:23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</row>
    <row r="2427" spans="1:23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</row>
    <row r="2428" spans="1:23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</row>
    <row r="2429" spans="1:23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</row>
    <row r="2430" spans="1:23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</row>
    <row r="2431" spans="1:23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</row>
    <row r="2432" spans="1:23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</row>
    <row r="2433" spans="1:23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</row>
    <row r="2434" spans="1:23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</row>
    <row r="2435" spans="1:23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</row>
    <row r="2436" spans="1:23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</row>
    <row r="2437" spans="1:23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</row>
    <row r="2438" spans="1:23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</row>
    <row r="2439" spans="1:23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</row>
    <row r="2440" spans="1:23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</row>
    <row r="2441" spans="1:23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</row>
    <row r="2442" spans="1:23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</row>
    <row r="2443" spans="1:23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</row>
    <row r="2444" spans="1:23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</row>
    <row r="2445" spans="1:23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</row>
    <row r="2446" spans="1:23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</row>
    <row r="2447" spans="1:23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</row>
    <row r="2448" spans="1:23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</row>
    <row r="2449" spans="1:23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</row>
    <row r="2450" spans="1:23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</row>
    <row r="2451" spans="1:23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</row>
    <row r="2452" spans="1:23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</row>
    <row r="2453" spans="1:23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</row>
    <row r="2454" spans="1:23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</row>
    <row r="2455" spans="1:23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</row>
    <row r="2456" spans="1:23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</row>
    <row r="2457" spans="1:23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</row>
    <row r="2458" spans="1:23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</row>
    <row r="2459" spans="1:23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</row>
    <row r="2460" spans="1:23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</row>
    <row r="2461" spans="1:23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</row>
    <row r="2462" spans="1:23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</row>
    <row r="2463" spans="1:23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</row>
    <row r="2464" spans="1:23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</row>
    <row r="2465" spans="1:23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</row>
    <row r="2466" spans="1:23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</row>
    <row r="2467" spans="1:23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</row>
    <row r="2468" spans="1:23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</row>
    <row r="2469" spans="1:23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</row>
    <row r="2470" spans="1:23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</row>
    <row r="2471" spans="1:23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</row>
    <row r="2472" spans="1:23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</row>
    <row r="2473" spans="1:23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</row>
    <row r="2474" spans="1:23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</row>
    <row r="2475" spans="1:23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</row>
    <row r="2476" spans="1:23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</row>
    <row r="2477" spans="1:23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</row>
    <row r="2478" spans="1:23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</row>
    <row r="2479" spans="1:23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</row>
    <row r="2480" spans="1:23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</row>
    <row r="2481" spans="1:23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</row>
    <row r="2482" spans="1:23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</row>
    <row r="2483" spans="1:23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</row>
    <row r="2484" spans="1:23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</row>
    <row r="2485" spans="1:23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</row>
    <row r="2486" spans="1:23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</row>
    <row r="2487" spans="1:23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</row>
    <row r="2488" spans="1:23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</row>
    <row r="2489" spans="1:23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</row>
    <row r="2490" spans="1:23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</row>
    <row r="2491" spans="1:23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</row>
    <row r="2492" spans="1:23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</row>
    <row r="2493" spans="1:23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</row>
    <row r="2494" spans="1:23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</row>
    <row r="2495" spans="1:23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</row>
    <row r="2496" spans="1:23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</row>
    <row r="2497" spans="1:23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</row>
    <row r="2498" spans="1:23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</row>
    <row r="2499" spans="1:23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</row>
    <row r="2500" spans="1:23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</row>
    <row r="2501" spans="1:23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</row>
    <row r="2502" spans="1:23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</row>
    <row r="2503" spans="1:23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</row>
    <row r="2504" spans="1:23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</row>
    <row r="2505" spans="1:23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</row>
    <row r="2506" spans="1:23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</row>
    <row r="2507" spans="1:23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</row>
    <row r="2508" spans="1:23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</row>
    <row r="2509" spans="1:23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</row>
    <row r="2510" spans="1:23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</row>
    <row r="2511" spans="1:23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</row>
    <row r="2512" spans="1:23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</row>
    <row r="2513" spans="1:23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</row>
    <row r="2514" spans="1:23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</row>
    <row r="2515" spans="1:23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</row>
    <row r="2516" spans="1:23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</row>
    <row r="2517" spans="1:23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</row>
    <row r="2518" spans="1:23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</row>
    <row r="2519" spans="1:23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</row>
    <row r="2520" spans="1:23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</row>
    <row r="2521" spans="1:23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</row>
    <row r="2522" spans="1:23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</row>
    <row r="2523" spans="1:23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</row>
    <row r="2524" spans="1:23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</row>
    <row r="2525" spans="1:23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</row>
    <row r="2526" spans="1:23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</row>
    <row r="2527" spans="1:23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</row>
    <row r="2528" spans="1:23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</row>
    <row r="2529" spans="1:23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</row>
    <row r="2530" spans="1:23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</row>
    <row r="2531" spans="1:23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</row>
    <row r="2532" spans="1:23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</row>
    <row r="2533" spans="1:23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</row>
    <row r="2534" spans="1:23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</row>
    <row r="2535" spans="1:23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</row>
    <row r="2536" spans="1:23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</row>
    <row r="2537" spans="1:23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</row>
    <row r="2538" spans="1:23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</row>
    <row r="2539" spans="1:23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</row>
    <row r="2540" spans="1:23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</row>
    <row r="2541" spans="1:23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</row>
    <row r="2542" spans="1:23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</row>
    <row r="2543" spans="1:23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</row>
    <row r="2544" spans="1:23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</row>
    <row r="2545" spans="1:23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</row>
    <row r="2546" spans="1:23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</row>
    <row r="2547" spans="1:23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</row>
    <row r="2548" spans="1:23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</row>
    <row r="2549" spans="1:23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</row>
    <row r="2550" spans="1:23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</row>
    <row r="2551" spans="1:23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</row>
    <row r="2552" spans="1:23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</row>
    <row r="2553" spans="1:23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</row>
    <row r="2554" spans="1:23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</row>
    <row r="2555" spans="1:23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</row>
    <row r="2556" spans="1:23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</row>
    <row r="2557" spans="1:23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</row>
    <row r="2558" spans="1:23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</row>
    <row r="2559" spans="1:23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</row>
    <row r="2560" spans="1:23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</row>
    <row r="2561" spans="1:23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</row>
    <row r="2562" spans="1:23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</row>
    <row r="2563" spans="1:23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</row>
    <row r="2564" spans="1:23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</row>
    <row r="2565" spans="1:23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</row>
    <row r="2566" spans="1:23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</row>
    <row r="2567" spans="1:23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</row>
    <row r="2568" spans="1:23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</row>
    <row r="2569" spans="1:23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</row>
    <row r="2570" spans="1:23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</row>
    <row r="2571" spans="1:23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</row>
    <row r="2572" spans="1:23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</row>
    <row r="2573" spans="1:23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</row>
    <row r="2574" spans="1:23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</row>
    <row r="2575" spans="1:23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</row>
    <row r="2576" spans="1:23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</row>
    <row r="2577" spans="1:23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</row>
    <row r="2578" spans="1:23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</row>
    <row r="2579" spans="1:23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</row>
    <row r="2580" spans="1:23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</row>
    <row r="2581" spans="1:23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</row>
    <row r="2582" spans="1:23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</row>
    <row r="2583" spans="1:23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</row>
    <row r="2584" spans="1:23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</row>
    <row r="2585" spans="1:23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</row>
    <row r="2586" spans="1:23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</row>
    <row r="2587" spans="1:23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</row>
    <row r="2588" spans="1:23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</row>
    <row r="2589" spans="1:23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</row>
    <row r="2590" spans="1:23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</row>
    <row r="2591" spans="1:23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</row>
    <row r="2592" spans="1:23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</row>
    <row r="2593" spans="1:23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</row>
    <row r="2594" spans="1:23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</row>
    <row r="2595" spans="1:23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</row>
    <row r="2596" spans="1:23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</row>
    <row r="2597" spans="1:23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</row>
    <row r="2598" spans="1:23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</row>
    <row r="2599" spans="1:23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</row>
    <row r="2600" spans="1:23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</row>
    <row r="2601" spans="1:23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</row>
    <row r="2602" spans="1:23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</row>
    <row r="2603" spans="1:23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</row>
    <row r="2604" spans="1:23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</row>
    <row r="2605" spans="1:23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</row>
    <row r="2606" spans="1:23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</row>
    <row r="2607" spans="1:23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</row>
    <row r="2608" spans="1:23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</row>
    <row r="2609" spans="1:23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</row>
    <row r="2610" spans="1:23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</row>
    <row r="2611" spans="1:23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</row>
    <row r="2612" spans="1:23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</row>
    <row r="2613" spans="1:23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</row>
    <row r="2614" spans="1:23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</row>
    <row r="2615" spans="1:23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</row>
    <row r="2616" spans="1:23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</row>
    <row r="2617" spans="1:23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</row>
    <row r="2618" spans="1:23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</row>
    <row r="2619" spans="1:23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</row>
    <row r="2620" spans="1:23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</row>
    <row r="2621" spans="1:23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</row>
    <row r="2622" spans="1:23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</row>
    <row r="2623" spans="1:23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</row>
    <row r="2624" spans="1:23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</row>
    <row r="2625" spans="1:23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</row>
    <row r="2626" spans="1:23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</row>
    <row r="2627" spans="1:23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</row>
    <row r="2628" spans="1:23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</row>
    <row r="2629" spans="1:23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</row>
    <row r="2630" spans="1:23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</row>
    <row r="2631" spans="1:23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</row>
    <row r="2632" spans="1:23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</row>
    <row r="2633" spans="1:23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</row>
    <row r="2634" spans="1:23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</row>
    <row r="2635" spans="1:23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</row>
    <row r="2636" spans="1:23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</row>
    <row r="2637" spans="1:23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</row>
    <row r="2638" spans="1:23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</row>
    <row r="2639" spans="1:23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</row>
    <row r="2640" spans="1:23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</row>
    <row r="2641" spans="1:23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</row>
    <row r="2642" spans="1:23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</row>
    <row r="2643" spans="1:23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</row>
    <row r="2644" spans="1:23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</row>
    <row r="2645" spans="1:23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</row>
    <row r="2646" spans="1:23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</row>
    <row r="2647" spans="1:23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</row>
    <row r="2648" spans="1:23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</row>
    <row r="2649" spans="1:23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</row>
    <row r="2650" spans="1:23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</row>
    <row r="2651" spans="1:23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</row>
    <row r="2652" spans="1:23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</row>
    <row r="2653" spans="1:23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</row>
    <row r="2654" spans="1:23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</row>
    <row r="2655" spans="1:23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</row>
    <row r="2656" spans="1:23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</row>
    <row r="2657" spans="1:23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</row>
    <row r="2658" spans="1:23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</row>
    <row r="2659" spans="1:23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</row>
    <row r="2660" spans="1:23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</row>
    <row r="2661" spans="1:23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</row>
    <row r="2662" spans="1:23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</row>
    <row r="2663" spans="1:23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</row>
    <row r="2664" spans="1:23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</row>
    <row r="2665" spans="1:23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</row>
    <row r="2666" spans="1:23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</row>
    <row r="2667" spans="1:23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</row>
    <row r="2668" spans="1:23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</row>
    <row r="2669" spans="1:23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</row>
    <row r="2670" spans="1:23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</row>
    <row r="2671" spans="1:23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</row>
    <row r="2672" spans="1:23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</row>
    <row r="2673" spans="1:23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</row>
    <row r="2674" spans="1:23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</row>
    <row r="2675" spans="1:23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</row>
    <row r="2676" spans="1:23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</row>
    <row r="2677" spans="1:23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</row>
    <row r="2678" spans="1:23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</row>
    <row r="2679" spans="1:23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</row>
    <row r="2680" spans="1:23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</row>
    <row r="2681" spans="1:23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</row>
    <row r="2682" spans="1:23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</row>
    <row r="2683" spans="1:23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</row>
    <row r="2684" spans="1:23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</row>
    <row r="2685" spans="1:23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</row>
    <row r="2686" spans="1:23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</row>
    <row r="2687" spans="1:23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</row>
    <row r="2688" spans="1:23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</row>
    <row r="2689" spans="1:23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</row>
    <row r="2690" spans="1:23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</row>
    <row r="2691" spans="1:23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</row>
    <row r="2692" spans="1:23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</row>
    <row r="2693" spans="1:23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</row>
    <row r="2694" spans="1:23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</row>
    <row r="2695" spans="1:23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</row>
    <row r="2696" spans="1:23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</row>
    <row r="2697" spans="1:23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</row>
    <row r="2698" spans="1:23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</row>
    <row r="2699" spans="1:23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</row>
    <row r="2700" spans="1:23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</row>
    <row r="2701" spans="1:23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</row>
    <row r="2702" spans="1:23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</row>
    <row r="2703" spans="1:23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</row>
    <row r="2704" spans="1:23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</row>
    <row r="2705" spans="1:23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</row>
    <row r="2706" spans="1:23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</row>
    <row r="2707" spans="1:23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</row>
    <row r="2708" spans="1:23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</row>
    <row r="2709" spans="1:23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</row>
    <row r="2710" spans="1:23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</row>
    <row r="2711" spans="1:23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</row>
    <row r="2712" spans="1:23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</row>
    <row r="2713" spans="1:23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</row>
    <row r="2714" spans="1:23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</row>
    <row r="2715" spans="1:23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</row>
    <row r="2716" spans="1:23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</row>
    <row r="2717" spans="1:23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</row>
    <row r="2718" spans="1:23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</row>
    <row r="2719" spans="1:23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</row>
    <row r="2720" spans="1:23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</row>
    <row r="2721" spans="1:23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</row>
    <row r="2722" spans="1:23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</row>
    <row r="2723" spans="1:23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</row>
    <row r="2724" spans="1:23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</row>
    <row r="2725" spans="1:23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</row>
    <row r="2726" spans="1:23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</row>
    <row r="2727" spans="1:23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</row>
    <row r="2728" spans="1:23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</row>
    <row r="2729" spans="1:23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</row>
    <row r="2730" spans="1:23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</row>
    <row r="2731" spans="1:23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</row>
    <row r="2732" spans="1:23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</row>
    <row r="2733" spans="1:23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</row>
    <row r="2734" spans="1:23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</row>
    <row r="2735" spans="1:23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</row>
    <row r="2736" spans="1:23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</row>
    <row r="2737" spans="1:23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</row>
    <row r="2738" spans="1:23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</row>
    <row r="2739" spans="1:23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</row>
    <row r="2740" spans="1:23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</row>
    <row r="2741" spans="1:23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</row>
    <row r="2742" spans="1:23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</row>
    <row r="2743" spans="1:23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</row>
    <row r="2744" spans="1:23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</row>
    <row r="2745" spans="1:23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</row>
    <row r="2746" spans="1:23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</row>
    <row r="2747" spans="1:23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</row>
    <row r="2748" spans="1:23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</row>
    <row r="2749" spans="1:23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</row>
    <row r="2750" spans="1:23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</row>
    <row r="2751" spans="1:23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</row>
    <row r="2752" spans="1:23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</row>
    <row r="2753" spans="1:23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</row>
    <row r="2754" spans="1:23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</row>
    <row r="2755" spans="1:23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</row>
    <row r="2756" spans="1:23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</row>
    <row r="2757" spans="1:23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</row>
    <row r="2758" spans="1:23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</row>
    <row r="2759" spans="1:23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</row>
    <row r="2760" spans="1:23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</row>
    <row r="2761" spans="1:23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</row>
    <row r="2762" spans="1:23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</row>
    <row r="2763" spans="1:23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</row>
    <row r="2764" spans="1:23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</row>
    <row r="2765" spans="1:23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</row>
    <row r="2766" spans="1:23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</row>
    <row r="2767" spans="1:23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</row>
    <row r="2768" spans="1:23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</row>
    <row r="2769" spans="1:23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</row>
    <row r="2770" spans="1:23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</row>
    <row r="2771" spans="1:23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</row>
    <row r="2772" spans="1:23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</row>
    <row r="2773" spans="1:23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</row>
    <row r="2774" spans="1:23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</row>
    <row r="2775" spans="1:23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</row>
    <row r="2776" spans="1:23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</row>
    <row r="2777" spans="1:23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</row>
    <row r="2778" spans="1:23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</row>
    <row r="2779" spans="1:23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</row>
    <row r="2780" spans="1:23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</row>
    <row r="2781" spans="1:23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</row>
    <row r="2782" spans="1:23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</row>
    <row r="2783" spans="1:23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</row>
    <row r="2784" spans="1:23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</row>
    <row r="2785" spans="1:23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</row>
    <row r="2786" spans="1:23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</row>
    <row r="2787" spans="1:23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</row>
    <row r="2788" spans="1:23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</row>
    <row r="2789" spans="1:23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</row>
    <row r="2790" spans="1:23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</row>
    <row r="2791" spans="1:23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</row>
    <row r="2792" spans="1:23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</row>
    <row r="2793" spans="1:23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</row>
    <row r="2794" spans="1:23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</row>
    <row r="2795" spans="1:23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</row>
    <row r="2796" spans="1:23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</row>
    <row r="2797" spans="1:23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</row>
    <row r="2798" spans="1:23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</row>
    <row r="2799" spans="1:23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</row>
    <row r="2800" spans="1:23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</row>
    <row r="2801" spans="1:23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</row>
    <row r="2802" spans="1:23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</row>
    <row r="2803" spans="1:23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</row>
    <row r="2804" spans="1:23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</row>
    <row r="2805" spans="1:23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</row>
    <row r="2806" spans="1:23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</row>
    <row r="2807" spans="1:23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</row>
    <row r="2808" spans="1:23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</row>
    <row r="2809" spans="1:23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</row>
    <row r="2810" spans="1:23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</row>
    <row r="2811" spans="1:23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</row>
    <row r="2812" spans="1:23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</row>
    <row r="2813" spans="1:23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</row>
    <row r="2814" spans="1:23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</row>
    <row r="2815" spans="1:23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</row>
    <row r="2816" spans="1:23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</row>
    <row r="2817" spans="1:23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</row>
    <row r="2818" spans="1:23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</row>
    <row r="2819" spans="1:23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</row>
    <row r="2820" spans="1:23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</row>
    <row r="2821" spans="1:23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</row>
    <row r="2822" spans="1:23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</row>
    <row r="2823" spans="1:23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</row>
    <row r="2824" spans="1:23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</row>
    <row r="2825" spans="1:23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</row>
    <row r="2826" spans="1:23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</row>
    <row r="2827" spans="1:23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</row>
    <row r="2828" spans="1:23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</row>
    <row r="2829" spans="1:23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</row>
    <row r="2830" spans="1:23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</row>
    <row r="2831" spans="1:23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</row>
    <row r="2832" spans="1:23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</row>
    <row r="2833" spans="1:23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</row>
    <row r="2834" spans="1:23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</row>
    <row r="2835" spans="1:23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</row>
    <row r="2836" spans="1:23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</row>
    <row r="2837" spans="1:23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</row>
    <row r="2838" spans="1:23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</row>
    <row r="2839" spans="1:23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</row>
    <row r="2840" spans="1:23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</row>
    <row r="2841" spans="1:23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</row>
    <row r="2842" spans="1:23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</row>
    <row r="2843" spans="1:23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</row>
    <row r="2844" spans="1:23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</row>
    <row r="2845" spans="1:23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</row>
    <row r="2846" spans="1:23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</row>
    <row r="2847" spans="1:23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</row>
    <row r="2848" spans="1:23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</row>
    <row r="2849" spans="1:23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</row>
    <row r="2850" spans="1:23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</row>
    <row r="2851" spans="1:23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</row>
    <row r="2852" spans="1:23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</row>
    <row r="2853" spans="1:23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</row>
    <row r="2854" spans="1:23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</row>
    <row r="2855" spans="1:23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</row>
    <row r="2856" spans="1:23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</row>
    <row r="2857" spans="1:23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</row>
    <row r="2858" spans="1:23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</row>
    <row r="2859" spans="1:23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</row>
    <row r="2860" spans="1:23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</row>
    <row r="2861" spans="1:23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</row>
    <row r="2862" spans="1:23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</row>
    <row r="2863" spans="1:23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</row>
    <row r="2864" spans="1:23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</row>
    <row r="2865" spans="1:23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</row>
    <row r="2866" spans="1:23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</row>
    <row r="2867" spans="1:23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</row>
    <row r="2868" spans="1:23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</row>
    <row r="2869" spans="1:23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</row>
    <row r="2870" spans="1:23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</row>
    <row r="2871" spans="1:23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</row>
    <row r="2872" spans="1:23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</row>
    <row r="2873" spans="1:23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</row>
    <row r="2874" spans="1:23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</row>
    <row r="2875" spans="1:23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</row>
    <row r="2876" spans="1:23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</row>
    <row r="2877" spans="1:23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</row>
    <row r="2878" spans="1:23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</row>
    <row r="2879" spans="1:23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</row>
    <row r="2880" spans="1:23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</row>
    <row r="2881" spans="1:23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</row>
    <row r="2882" spans="1:23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</row>
    <row r="2883" spans="1:23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</row>
    <row r="2884" spans="1:23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</row>
    <row r="2885" spans="1:23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</row>
    <row r="2886" spans="1:23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</row>
    <row r="2887" spans="1:23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</row>
    <row r="2888" spans="1:23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</row>
    <row r="2889" spans="1:23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</row>
    <row r="2890" spans="1:23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</row>
    <row r="2891" spans="1:23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</row>
    <row r="2892" spans="1:23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</row>
    <row r="2893" spans="1:23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</row>
    <row r="2894" spans="1:23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</row>
    <row r="2895" spans="1:23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</row>
    <row r="2896" spans="1:23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</row>
    <row r="2897" spans="1:23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</row>
    <row r="2898" spans="1:23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</row>
    <row r="2899" spans="1:23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</row>
    <row r="2900" spans="1:23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</row>
    <row r="2901" spans="1:23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</row>
    <row r="2902" spans="1:23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</row>
    <row r="2903" spans="1:23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</row>
    <row r="2904" spans="1:23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</row>
    <row r="2905" spans="1:23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</row>
    <row r="2906" spans="1:23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</row>
    <row r="2907" spans="1:23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</row>
    <row r="2908" spans="1:23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</row>
    <row r="2909" spans="1:23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</row>
    <row r="2910" spans="1:23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</row>
    <row r="2911" spans="1:23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</row>
    <row r="2912" spans="1:23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</row>
    <row r="2913" spans="1:23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</row>
    <row r="2914" spans="1:23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</row>
    <row r="2915" spans="1:23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</row>
    <row r="2916" spans="1:23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</row>
    <row r="2917" spans="1:23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</row>
    <row r="2918" spans="1:23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</row>
    <row r="2919" spans="1:23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</row>
    <row r="2920" spans="1:23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</row>
    <row r="2921" spans="1:23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</row>
    <row r="2922" spans="1:23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</row>
    <row r="2923" spans="1:23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</row>
    <row r="2924" spans="1:23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</row>
    <row r="2925" spans="1:23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</row>
    <row r="2926" spans="1:23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</row>
    <row r="2927" spans="1:23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</row>
    <row r="2928" spans="1:23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</row>
    <row r="2929" spans="1:23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</row>
    <row r="2930" spans="1:23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</row>
    <row r="2931" spans="1:23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</row>
    <row r="2932" spans="1:23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</row>
    <row r="2933" spans="1:23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</row>
    <row r="2934" spans="1:23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</row>
    <row r="2935" spans="1:23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</row>
    <row r="2936" spans="1:23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</row>
    <row r="2937" spans="1:23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</row>
    <row r="2938" spans="1:23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</row>
    <row r="2939" spans="1:23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</row>
    <row r="2940" spans="1:23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</row>
    <row r="2941" spans="1:23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</row>
    <row r="2942" spans="1:23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</row>
    <row r="2943" spans="1:23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</row>
    <row r="2944" spans="1:23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</row>
    <row r="2945" spans="1:23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</row>
    <row r="2946" spans="1:23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</row>
    <row r="2947" spans="1:23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</row>
    <row r="2948" spans="1:23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</row>
    <row r="2949" spans="1:23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</row>
    <row r="2950" spans="1:23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</row>
    <row r="2951" spans="1:23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</row>
    <row r="2952" spans="1:23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</row>
    <row r="2953" spans="1:23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</row>
    <row r="2954" spans="1:23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</row>
    <row r="2955" spans="1:23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</row>
    <row r="2956" spans="1:23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</row>
    <row r="2957" spans="1:23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</row>
    <row r="2958" spans="1:23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</row>
    <row r="2959" spans="1:23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</row>
    <row r="2960" spans="1:23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</row>
    <row r="2961" spans="1:23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</row>
    <row r="2962" spans="1:23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</row>
    <row r="2963" spans="1:23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</row>
    <row r="2964" spans="1:23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</row>
    <row r="2965" spans="1:23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</row>
    <row r="2966" spans="1:23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</row>
    <row r="2967" spans="1:23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</row>
    <row r="2968" spans="1:23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</row>
    <row r="2969" spans="1:23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</row>
    <row r="2970" spans="1:23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</row>
    <row r="2971" spans="1:23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</row>
    <row r="2972" spans="1:23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</row>
    <row r="2973" spans="1:23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</row>
    <row r="2974" spans="1:23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</row>
    <row r="2975" spans="1:23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</row>
    <row r="2976" spans="1:23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</row>
    <row r="2977" spans="1:23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</row>
    <row r="2978" spans="1:23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</row>
    <row r="2979" spans="1:23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</row>
    <row r="2980" spans="1:23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</row>
    <row r="2981" spans="1:23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</row>
    <row r="2982" spans="1:23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</row>
    <row r="2983" spans="1:23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</row>
    <row r="2984" spans="1:23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</row>
    <row r="2985" spans="1:23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</row>
    <row r="2986" spans="1:23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</row>
    <row r="2987" spans="1:23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</row>
    <row r="2988" spans="1:23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</row>
    <row r="2989" spans="1:23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</row>
    <row r="2990" spans="1:23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</row>
    <row r="2991" spans="1:23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</row>
    <row r="2992" spans="1:23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</row>
    <row r="2993" spans="1:23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</row>
    <row r="2994" spans="1:23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</row>
    <row r="2995" spans="1:23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</row>
    <row r="2996" spans="1:23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</row>
    <row r="2997" spans="1:23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</row>
    <row r="2998" spans="1:23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</row>
    <row r="2999" spans="1:23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</row>
    <row r="3000" spans="1:23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</row>
    <row r="3001" spans="1:23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</row>
    <row r="3002" spans="1:23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</row>
    <row r="3003" spans="1:23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</row>
    <row r="3004" spans="1:23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</row>
    <row r="3005" spans="1:23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</row>
    <row r="3006" spans="1:23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</row>
    <row r="3007" spans="1:23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</row>
    <row r="3008" spans="1:23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</row>
    <row r="3009" spans="1:23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</row>
    <row r="3010" spans="1:23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</row>
    <row r="3011" spans="1:23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</row>
    <row r="3012" spans="1:23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</row>
    <row r="3013" spans="1:23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</row>
    <row r="3014" spans="1:23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</row>
    <row r="3015" spans="1:23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</row>
    <row r="3016" spans="1:23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</row>
    <row r="3017" spans="1:23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</row>
    <row r="3018" spans="1:23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</row>
    <row r="3019" spans="1:23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</row>
    <row r="3020" spans="1:23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</row>
    <row r="3021" spans="1:23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</row>
    <row r="3022" spans="1:23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</row>
    <row r="3023" spans="1:23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</row>
    <row r="3024" spans="1:23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</row>
    <row r="3025" spans="1:23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</row>
    <row r="3026" spans="1:23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</row>
    <row r="3027" spans="1:23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</row>
    <row r="3028" spans="1:23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</row>
    <row r="3029" spans="1:23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</row>
    <row r="3030" spans="1:23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</row>
    <row r="3031" spans="1:23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</row>
    <row r="3032" spans="1:23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</row>
    <row r="3033" spans="1:23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</row>
    <row r="3034" spans="1:23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</row>
    <row r="3035" spans="1:23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</row>
    <row r="3036" spans="1:23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</row>
    <row r="3037" spans="1:23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</row>
    <row r="3038" spans="1:23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</row>
    <row r="3039" spans="1:23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</row>
    <row r="3040" spans="1:23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</row>
    <row r="3041" spans="1:23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</row>
    <row r="3042" spans="1:23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</row>
    <row r="3043" spans="1:23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</row>
    <row r="3044" spans="1:23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</row>
    <row r="3045" spans="1:23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</row>
    <row r="3046" spans="1:23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</row>
    <row r="3047" spans="1:23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</row>
    <row r="3048" spans="1:23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</row>
    <row r="3049" spans="1:23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</row>
    <row r="3050" spans="1:23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</row>
    <row r="3051" spans="1:23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</row>
    <row r="3052" spans="1:23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</row>
    <row r="3053" spans="1:23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</row>
    <row r="3054" spans="1:23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</row>
    <row r="3055" spans="1:23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</row>
    <row r="3056" spans="1:23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</row>
    <row r="3057" spans="1:23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</row>
    <row r="3058" spans="1:23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</row>
    <row r="3059" spans="1:23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</row>
    <row r="3060" spans="1:23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</row>
    <row r="3061" spans="1:23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</row>
    <row r="3062" spans="1:23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</row>
    <row r="3063" spans="1:23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</row>
    <row r="3064" spans="1:23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</row>
    <row r="3065" spans="1:23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</row>
    <row r="3066" spans="1:23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</row>
    <row r="3067" spans="1:23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</row>
    <row r="3068" spans="1:23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</row>
    <row r="3069" spans="1:23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</row>
    <row r="3070" spans="1:23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</row>
    <row r="3071" spans="1:23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</row>
    <row r="3072" spans="1:23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</row>
    <row r="3073" spans="1:23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</row>
    <row r="3074" spans="1:23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</row>
    <row r="3075" spans="1:23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</row>
    <row r="3076" spans="1:23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</row>
    <row r="3077" spans="1:23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</row>
    <row r="3078" spans="1:23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</row>
    <row r="3079" spans="1:23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</row>
    <row r="3080" spans="1:23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</row>
    <row r="3081" spans="1:23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</row>
    <row r="3082" spans="1:23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</row>
    <row r="3083" spans="1:23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</row>
    <row r="3084" spans="1:23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</row>
    <row r="3085" spans="1:23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</row>
    <row r="3086" spans="1:23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</row>
    <row r="3087" spans="1:23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</row>
    <row r="3088" spans="1:23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</row>
    <row r="3089" spans="1:23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</row>
    <row r="3090" spans="1:23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</row>
    <row r="3091" spans="1:23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</row>
    <row r="3092" spans="1:23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</row>
    <row r="3093" spans="1:23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</row>
    <row r="3094" spans="1:23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</row>
    <row r="3095" spans="1:23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</row>
    <row r="3096" spans="1:23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</row>
    <row r="3097" spans="1:23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</row>
    <row r="3098" spans="1:23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</row>
    <row r="3099" spans="1:23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</row>
    <row r="3100" spans="1:23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</row>
    <row r="3101" spans="1:23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</row>
    <row r="3102" spans="1:23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</row>
    <row r="3103" spans="1:23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</row>
    <row r="3104" spans="1:23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</row>
    <row r="3105" spans="1:23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</row>
    <row r="3106" spans="1:23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</row>
    <row r="3107" spans="1:23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</row>
    <row r="3108" spans="1:23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</row>
    <row r="3109" spans="1:23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</row>
    <row r="3110" spans="1:23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</row>
    <row r="3111" spans="1:23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</row>
    <row r="3112" spans="1:23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</row>
    <row r="3113" spans="1:23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</row>
    <row r="3114" spans="1:23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</row>
    <row r="3115" spans="1:23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</row>
    <row r="3116" spans="1:23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</row>
    <row r="3117" spans="1:23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</row>
    <row r="3118" spans="1:23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</row>
    <row r="3119" spans="1:23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</row>
    <row r="3120" spans="1:23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</row>
    <row r="3121" spans="1:23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</row>
    <row r="3122" spans="1:23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</row>
    <row r="3123" spans="1:23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</row>
    <row r="3124" spans="1:23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</row>
    <row r="3125" spans="1:23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</row>
    <row r="3126" spans="1:23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</row>
    <row r="3127" spans="1:23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</row>
    <row r="3128" spans="1:23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</row>
    <row r="3129" spans="1:23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</row>
    <row r="3130" spans="1:23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</row>
    <row r="3131" spans="1:23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</row>
    <row r="3132" spans="1:23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</row>
    <row r="3133" spans="1:23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</row>
    <row r="3134" spans="1:23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</row>
    <row r="3135" spans="1:23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</row>
    <row r="3136" spans="1:23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</row>
    <row r="3137" spans="1:23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</row>
    <row r="3138" spans="1:23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</row>
    <row r="3139" spans="1:23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</row>
    <row r="3140" spans="1:23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</row>
    <row r="3141" spans="1:23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</row>
    <row r="3142" spans="1:23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</row>
    <row r="3143" spans="1:23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</row>
    <row r="3144" spans="1:23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</row>
    <row r="3145" spans="1:23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</row>
    <row r="3146" spans="1:23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</row>
    <row r="3147" spans="1:23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</row>
    <row r="3148" spans="1:23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</row>
    <row r="3149" spans="1:23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</row>
    <row r="3150" spans="1:23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</row>
    <row r="3151" spans="1:23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</row>
    <row r="3152" spans="1:23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</row>
    <row r="3153" spans="1:23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</row>
    <row r="3154" spans="1:23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</row>
    <row r="3155" spans="1:23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</row>
    <row r="3156" spans="1:23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</row>
    <row r="3157" spans="1:23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</row>
    <row r="3158" spans="1:23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</row>
    <row r="3159" spans="1:23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</row>
    <row r="3160" spans="1:23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</row>
    <row r="3161" spans="1:23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</row>
    <row r="3162" spans="1:23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</row>
    <row r="3163" spans="1:23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</row>
    <row r="3164" spans="1:23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</row>
    <row r="3165" spans="1:23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</row>
    <row r="3166" spans="1:23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</row>
    <row r="3167" spans="1:23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</row>
    <row r="3168" spans="1:23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</row>
    <row r="3169" spans="1:23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</row>
    <row r="3170" spans="1:23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</row>
    <row r="3171" spans="1:23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</row>
    <row r="3172" spans="1:23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</row>
    <row r="3173" spans="1:23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</row>
    <row r="3174" spans="1:23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</row>
    <row r="3175" spans="1:23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</row>
    <row r="3176" spans="1:23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</row>
    <row r="3177" spans="1:23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</row>
    <row r="3178" spans="1:23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</row>
    <row r="3179" spans="1:23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</row>
    <row r="3180" spans="1:23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</row>
    <row r="3181" spans="1:23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</row>
    <row r="3182" spans="1:23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</row>
    <row r="3183" spans="1:23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</row>
    <row r="3184" spans="1:23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</row>
    <row r="3185" spans="1:23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</row>
    <row r="3186" spans="1:23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</row>
    <row r="3187" spans="1:23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</row>
    <row r="3188" spans="1:23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</row>
    <row r="3189" spans="1:23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</row>
    <row r="3190" spans="1:23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</row>
    <row r="3191" spans="1:23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</row>
    <row r="3192" spans="1:23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</row>
    <row r="3193" spans="1:23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</row>
    <row r="3194" spans="1:23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</row>
    <row r="3195" spans="1:23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</row>
    <row r="3196" spans="1:23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</row>
    <row r="3197" spans="1:23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</row>
    <row r="3198" spans="1:23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</row>
    <row r="3199" spans="1:23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</row>
    <row r="3200" spans="1:23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</row>
    <row r="3201" spans="1:23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</row>
    <row r="3202" spans="1:23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</row>
    <row r="3203" spans="1:23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</row>
    <row r="3204" spans="1:23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</row>
    <row r="3205" spans="1:23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</row>
    <row r="3206" spans="1:23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</row>
    <row r="3207" spans="1:23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</row>
    <row r="3208" spans="1:23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</row>
    <row r="3209" spans="1:23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</row>
    <row r="3210" spans="1:23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</row>
    <row r="3211" spans="1:23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</row>
    <row r="3212" spans="1:23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</row>
    <row r="3213" spans="1:23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</row>
    <row r="3214" spans="1:23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</row>
    <row r="3215" spans="1:23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</row>
    <row r="3216" spans="1:23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</row>
    <row r="3217" spans="1:23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</row>
    <row r="3218" spans="1:23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</row>
    <row r="3219" spans="1:23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</row>
    <row r="3220" spans="1:23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</row>
    <row r="3221" spans="1:23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</row>
    <row r="3222" spans="1:23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</row>
    <row r="3223" spans="1:23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</row>
    <row r="3224" spans="1:23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</row>
    <row r="3225" spans="1:23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</row>
    <row r="3226" spans="1:23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</row>
    <row r="3227" spans="1:23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</row>
    <row r="3228" spans="1:23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</row>
    <row r="3229" spans="1:23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</row>
    <row r="3230" spans="1:23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</row>
    <row r="3231" spans="1:23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</row>
    <row r="3232" spans="1:23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</row>
    <row r="3233" spans="1:23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</row>
    <row r="3234" spans="1:23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</row>
    <row r="3235" spans="1:23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</row>
    <row r="3236" spans="1:23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</row>
    <row r="3237" spans="1:23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</row>
    <row r="3238" spans="1:23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</row>
    <row r="3239" spans="1:23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</row>
    <row r="3240" spans="1:23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</row>
    <row r="3241" spans="1:23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</row>
    <row r="3242" spans="1:23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</row>
    <row r="3243" spans="1:23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</row>
    <row r="3244" spans="1:23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</row>
    <row r="3245" spans="1:23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</row>
    <row r="3246" spans="1:23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</row>
    <row r="3247" spans="1:23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</row>
    <row r="3248" spans="1:23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</row>
    <row r="3249" spans="1:23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</row>
    <row r="3250" spans="1:23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</row>
    <row r="3251" spans="1:23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</row>
    <row r="3252" spans="1:23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</row>
    <row r="3253" spans="1:23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</row>
    <row r="3254" spans="1:23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</row>
    <row r="3255" spans="1:23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</row>
    <row r="3256" spans="1:23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</row>
    <row r="3257" spans="1:23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</row>
    <row r="3258" spans="1:23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</row>
    <row r="3259" spans="1:23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</row>
    <row r="3260" spans="1:23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</row>
    <row r="3261" spans="1:23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</row>
    <row r="3262" spans="1:23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</row>
    <row r="3263" spans="1:23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</row>
    <row r="3264" spans="1:23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</row>
    <row r="3265" spans="1:23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</row>
    <row r="3266" spans="1:23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</row>
    <row r="3267" spans="1:23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</row>
    <row r="3268" spans="1:23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</row>
    <row r="3269" spans="1:23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</row>
    <row r="3270" spans="1:23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</row>
    <row r="3271" spans="1:23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</row>
    <row r="3272" spans="1:23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</row>
    <row r="3273" spans="1:23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</row>
    <row r="3274" spans="1:23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</row>
    <row r="3275" spans="1:23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</row>
    <row r="3276" spans="1:23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</row>
    <row r="3277" spans="1:23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</row>
    <row r="3278" spans="1:23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</row>
    <row r="3279" spans="1:23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</row>
    <row r="3280" spans="1:23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</row>
    <row r="3281" spans="1:23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</row>
    <row r="3282" spans="1:23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</row>
    <row r="3283" spans="1:23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</row>
    <row r="3284" spans="1:23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</row>
    <row r="3285" spans="1:23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</row>
    <row r="3286" spans="1:23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</row>
    <row r="3287" spans="1:23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</row>
    <row r="3288" spans="1:23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</row>
    <row r="3289" spans="1:23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</row>
    <row r="3290" spans="1:23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</row>
    <row r="3291" spans="1:23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</row>
    <row r="3292" spans="1:23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</row>
    <row r="3293" spans="1:23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</row>
    <row r="3294" spans="1:23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</row>
    <row r="3295" spans="1:23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</row>
    <row r="3296" spans="1:23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</row>
    <row r="3297" spans="1:23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</row>
    <row r="3298" spans="1:23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</row>
    <row r="3299" spans="1:23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</row>
    <row r="3300" spans="1:23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</row>
    <row r="3301" spans="1:23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</row>
    <row r="3302" spans="1:23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</row>
    <row r="3303" spans="1:23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</row>
    <row r="3304" spans="1:23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</row>
    <row r="3305" spans="1:23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</row>
    <row r="3306" spans="1:23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</row>
    <row r="3307" spans="1:23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</row>
    <row r="3308" spans="1:23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</row>
    <row r="3309" spans="1:23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</row>
    <row r="3310" spans="1:23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</row>
    <row r="3311" spans="1:23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</row>
    <row r="3312" spans="1:23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</row>
    <row r="3313" spans="1:23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</row>
    <row r="3314" spans="1:23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</row>
    <row r="3315" spans="1:23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</row>
    <row r="3316" spans="1:23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</row>
    <row r="3317" spans="1:23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</row>
    <row r="3318" spans="1:23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</row>
    <row r="3319" spans="1:23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</row>
    <row r="3320" spans="1:23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</row>
    <row r="3321" spans="1:23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</row>
    <row r="3322" spans="1:23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</row>
    <row r="3323" spans="1:23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</row>
    <row r="3324" spans="1:23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</row>
    <row r="3325" spans="1:23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</row>
    <row r="3326" spans="1:23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</row>
    <row r="3327" spans="1:23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</row>
    <row r="3328" spans="1:23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</row>
    <row r="3329" spans="1:23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</row>
    <row r="3330" spans="1:23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</row>
    <row r="3331" spans="1:23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</row>
    <row r="3332" spans="1:23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</row>
    <row r="3333" spans="1:23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</row>
    <row r="3334" spans="1:23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</row>
    <row r="3335" spans="1:23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</row>
    <row r="3336" spans="1:23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</row>
    <row r="3337" spans="1:23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</row>
    <row r="3338" spans="1:23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</row>
    <row r="3339" spans="1:23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</row>
    <row r="3340" spans="1:23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</row>
    <row r="3341" spans="1:23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</row>
    <row r="3342" spans="1:23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</row>
    <row r="3343" spans="1:23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</row>
    <row r="3344" spans="1:23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</row>
    <row r="3345" spans="1:23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</row>
    <row r="3346" spans="1:23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</row>
    <row r="3347" spans="1:23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</row>
    <row r="3348" spans="1:23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</row>
    <row r="3349" spans="1:23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</row>
    <row r="3350" spans="1:23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</row>
    <row r="3351" spans="1:23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</row>
    <row r="3352" spans="1:23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</row>
    <row r="3353" spans="1:23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</row>
    <row r="3354" spans="1:23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</row>
    <row r="3355" spans="1:23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</row>
    <row r="3356" spans="1:23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</row>
    <row r="3357" spans="1:23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</row>
    <row r="3358" spans="1:23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</row>
    <row r="3359" spans="1:23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</row>
    <row r="3360" spans="1:23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</row>
    <row r="3361" spans="1:23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</row>
    <row r="3362" spans="1:23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</row>
    <row r="3363" spans="1:23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</row>
    <row r="3364" spans="1:23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</row>
    <row r="3365" spans="1:23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</row>
    <row r="3366" spans="1:23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</row>
    <row r="3367" spans="1:23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</row>
    <row r="3368" spans="1:23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</row>
    <row r="3369" spans="1:23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</row>
    <row r="3370" spans="1:23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</row>
    <row r="3371" spans="1:23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</row>
    <row r="3372" spans="1:23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</row>
    <row r="3373" spans="1:23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</row>
    <row r="3374" spans="1:23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</row>
    <row r="3375" spans="1:23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</row>
    <row r="3376" spans="1:23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</row>
    <row r="3377" spans="1:23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</row>
    <row r="3378" spans="1:23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</row>
    <row r="3379" spans="1:23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</row>
    <row r="3380" spans="1:23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</row>
    <row r="3381" spans="1:23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</row>
    <row r="3382" spans="1:23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</row>
    <row r="3383" spans="1:23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</row>
    <row r="3384" spans="1:23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</row>
    <row r="3385" spans="1:23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</row>
    <row r="3386" spans="1:23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</row>
    <row r="3387" spans="1:23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</row>
    <row r="3388" spans="1:23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</row>
    <row r="3389" spans="1:23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</row>
    <row r="3390" spans="1:23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</row>
    <row r="3391" spans="1:23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</row>
    <row r="3392" spans="1:23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</row>
    <row r="3393" spans="1:23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</row>
    <row r="3394" spans="1:23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</row>
    <row r="3395" spans="1:23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</row>
    <row r="3396" spans="1:23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</row>
    <row r="3397" spans="1:23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</row>
    <row r="3398" spans="1:23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</row>
    <row r="3399" spans="1:23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</row>
    <row r="3400" spans="1:23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</row>
    <row r="3401" spans="1:23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</row>
    <row r="3402" spans="1:23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</row>
    <row r="3403" spans="1:23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</row>
    <row r="3404" spans="1:23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</row>
    <row r="3405" spans="1:23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</row>
    <row r="3406" spans="1:23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</row>
    <row r="3407" spans="1:23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</row>
    <row r="3408" spans="1:23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</row>
    <row r="3409" spans="1:23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</row>
    <row r="3410" spans="1:23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</row>
    <row r="3411" spans="1:23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</row>
    <row r="3412" spans="1:23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</row>
    <row r="3413" spans="1:23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</row>
    <row r="3414" spans="1:23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</row>
    <row r="3415" spans="1:23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</row>
    <row r="3416" spans="1:23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</row>
    <row r="3417" spans="1:23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</row>
    <row r="3418" spans="1:23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</row>
    <row r="3419" spans="1:23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</row>
    <row r="3420" spans="1:23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</row>
    <row r="3421" spans="1:23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</row>
    <row r="3422" spans="1:23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</row>
    <row r="3423" spans="1:23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</row>
    <row r="3424" spans="1:23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</row>
    <row r="3425" spans="1:23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</row>
    <row r="3426" spans="1:23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</row>
    <row r="3427" spans="1:23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</row>
    <row r="3428" spans="1:23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</row>
    <row r="3429" spans="1:23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</row>
    <row r="3430" spans="1:23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</row>
    <row r="3431" spans="1:23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</row>
    <row r="3432" spans="1:23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</row>
    <row r="3433" spans="1:23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</row>
    <row r="3434" spans="1:23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</row>
    <row r="3435" spans="1:23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</row>
    <row r="3436" spans="1:23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</row>
    <row r="3437" spans="1:23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</row>
    <row r="3438" spans="1:23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</row>
    <row r="3439" spans="1:23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</row>
    <row r="3440" spans="1:23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</row>
    <row r="3441" spans="1:23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</row>
    <row r="3442" spans="1:23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</row>
    <row r="3443" spans="1:23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</row>
    <row r="3444" spans="1:23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</row>
    <row r="3445" spans="1:23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</row>
    <row r="3446" spans="1:23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</row>
    <row r="3447" spans="1:23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</row>
    <row r="3448" spans="1:23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</row>
    <row r="3449" spans="1:23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</row>
    <row r="3450" spans="1:23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</row>
    <row r="3451" spans="1:23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</row>
    <row r="3452" spans="1:23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</row>
    <row r="3453" spans="1:23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</row>
    <row r="3454" spans="1:23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</row>
    <row r="3455" spans="1:23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</row>
    <row r="3456" spans="1:23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</row>
    <row r="3457" spans="1:23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</row>
    <row r="3458" spans="1:23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</row>
    <row r="3459" spans="1:23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</row>
    <row r="3460" spans="1:23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</row>
    <row r="3461" spans="1:23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</row>
    <row r="3462" spans="1:23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</row>
    <row r="3463" spans="1:23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</row>
    <row r="3464" spans="1:23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</row>
    <row r="3465" spans="1:23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</row>
    <row r="3466" spans="1:23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</row>
    <row r="3467" spans="1:23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</row>
    <row r="3468" spans="1:23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</row>
    <row r="3469" spans="1:23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</row>
    <row r="3470" spans="1:23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</row>
    <row r="3471" spans="1:23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</row>
    <row r="3472" spans="1:23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</row>
    <row r="3473" spans="1:23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</row>
    <row r="3474" spans="1:23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</row>
    <row r="3475" spans="1:23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</row>
    <row r="3476" spans="1:23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</row>
    <row r="3477" spans="1:23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</row>
    <row r="3478" spans="1:23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</row>
    <row r="3479" spans="1:23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</row>
    <row r="3480" spans="1:23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</row>
    <row r="3481" spans="1:23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</row>
    <row r="3482" spans="1:23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</row>
    <row r="3483" spans="1:23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</row>
    <row r="3484" spans="1:23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</row>
    <row r="3485" spans="1:23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</row>
    <row r="3486" spans="1:23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</row>
    <row r="3487" spans="1:23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</row>
    <row r="3488" spans="1:23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</row>
    <row r="3489" spans="1:23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</row>
    <row r="3490" spans="1:23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</row>
    <row r="3491" spans="1:23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</row>
    <row r="3492" spans="1:23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</row>
    <row r="3493" spans="1:23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</row>
    <row r="3494" spans="1:23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</row>
    <row r="3495" spans="1:23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</row>
    <row r="3496" spans="1:23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</row>
    <row r="3497" spans="1:23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</row>
    <row r="3498" spans="1:23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</row>
    <row r="3499" spans="1:23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</row>
    <row r="3500" spans="1:23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</row>
    <row r="3501" spans="1:23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</row>
    <row r="3502" spans="1:23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</row>
    <row r="3503" spans="1:23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</row>
    <row r="3504" spans="1:23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</row>
    <row r="3505" spans="1:23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</row>
    <row r="3506" spans="1:23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</row>
    <row r="3507" spans="1:23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</row>
    <row r="3508" spans="1:23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</row>
    <row r="3509" spans="1:23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</row>
    <row r="3510" spans="1:23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</row>
    <row r="3511" spans="1:23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</row>
    <row r="3512" spans="1:23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</row>
    <row r="3513" spans="1:23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</row>
    <row r="3514" spans="1:23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</row>
    <row r="3515" spans="1:23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</row>
    <row r="3516" spans="1:23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</row>
    <row r="3517" spans="1:23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</row>
    <row r="3518" spans="1:23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</row>
    <row r="3519" spans="1:23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</row>
    <row r="3520" spans="1:23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</row>
    <row r="3521" spans="1:23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</row>
    <row r="3522" spans="1:23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</row>
    <row r="3523" spans="1:23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</row>
    <row r="3524" spans="1:23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</row>
    <row r="3525" spans="1:23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</row>
    <row r="3526" spans="1:23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</row>
    <row r="3527" spans="1:23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</row>
    <row r="3528" spans="1:23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</row>
    <row r="3529" spans="1:23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</row>
    <row r="3530" spans="1:23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</row>
    <row r="3531" spans="1:23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</row>
    <row r="3532" spans="1:23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</row>
    <row r="3533" spans="1:23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</row>
    <row r="3534" spans="1:23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</row>
    <row r="3535" spans="1:23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</row>
    <row r="3536" spans="1:23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</row>
    <row r="3537" spans="1:23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</row>
    <row r="3538" spans="1:23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</row>
    <row r="3539" spans="1:23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</row>
    <row r="3540" spans="1:23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</row>
    <row r="3541" spans="1:23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</row>
    <row r="3542" spans="1:23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</row>
    <row r="3543" spans="1:23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</row>
    <row r="3544" spans="1:23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</row>
    <row r="3545" spans="1:23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</row>
    <row r="3546" spans="1:23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</row>
    <row r="3547" spans="1:23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</row>
    <row r="3548" spans="1:23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</row>
    <row r="3549" spans="1:23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</row>
    <row r="3550" spans="1:23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</row>
    <row r="3551" spans="1:23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</row>
    <row r="3552" spans="1:23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</row>
    <row r="3553" spans="1:23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</row>
    <row r="3554" spans="1:23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</row>
    <row r="3555" spans="1:23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</row>
    <row r="3556" spans="1:23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</row>
    <row r="3557" spans="1:23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</row>
    <row r="3558" spans="1:23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</row>
    <row r="3559" spans="1:23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</row>
    <row r="3560" spans="1:23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</row>
    <row r="3561" spans="1:23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</row>
    <row r="3562" spans="1:23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</row>
    <row r="3563" spans="1:23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</row>
    <row r="3564" spans="1:23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</row>
    <row r="3565" spans="1:23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</row>
    <row r="3566" spans="1:23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</row>
    <row r="3567" spans="1:23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</row>
    <row r="3568" spans="1:23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</row>
    <row r="3569" spans="1:23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</row>
    <row r="3570" spans="1:23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</row>
    <row r="3571" spans="1:23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</row>
    <row r="3572" spans="1:23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</row>
    <row r="3573" spans="1:23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</row>
    <row r="3574" spans="1:23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</row>
    <row r="3575" spans="1:23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</row>
    <row r="3576" spans="1:23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</row>
    <row r="3577" spans="1:23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</row>
    <row r="3578" spans="1:23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</row>
    <row r="3579" spans="1:23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</row>
    <row r="3580" spans="1:23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</row>
    <row r="3581" spans="1:23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</row>
    <row r="3582" spans="1:23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</row>
    <row r="3583" spans="1:23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</row>
    <row r="3584" spans="1:23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</row>
    <row r="3585" spans="1:23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</row>
    <row r="3586" spans="1:23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</row>
    <row r="3587" spans="1:23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</row>
    <row r="3588" spans="1:23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</row>
    <row r="3589" spans="1:23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</row>
    <row r="3590" spans="1:23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</row>
    <row r="3591" spans="1:23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</row>
    <row r="3592" spans="1:23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</row>
    <row r="3593" spans="1:23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</row>
    <row r="3594" spans="1:23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</row>
    <row r="3595" spans="1:23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</row>
    <row r="3596" spans="1:23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</row>
    <row r="3597" spans="1:23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</row>
    <row r="3598" spans="1:23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</row>
    <row r="3599" spans="1:23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</row>
    <row r="3600" spans="1:23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</row>
    <row r="3601" spans="1:23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</row>
    <row r="3602" spans="1:23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</row>
    <row r="3603" spans="1:23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</row>
    <row r="3604" spans="1:23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</row>
    <row r="3605" spans="1:23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</row>
    <row r="3606" spans="1:23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</row>
    <row r="3607" spans="1:23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</row>
    <row r="3608" spans="1:23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</row>
    <row r="3609" spans="1:23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</row>
    <row r="3610" spans="1:23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</row>
    <row r="3611" spans="1:23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</row>
    <row r="3612" spans="1:23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</row>
    <row r="3613" spans="1:23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</row>
    <row r="3614" spans="1:23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</row>
    <row r="3615" spans="1:23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</row>
    <row r="3616" spans="1:23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</row>
    <row r="3617" spans="1:23" x14ac:dyDescent="0.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</row>
    <row r="3618" spans="1:23" x14ac:dyDescent="0.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</row>
    <row r="3619" spans="1:23" x14ac:dyDescent="0.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</row>
    <row r="3620" spans="1:23" x14ac:dyDescent="0.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</row>
    <row r="3621" spans="1:23" x14ac:dyDescent="0.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</row>
    <row r="3622" spans="1:23" x14ac:dyDescent="0.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</row>
    <row r="3623" spans="1:23" x14ac:dyDescent="0.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</row>
    <row r="3624" spans="1:23" x14ac:dyDescent="0.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</row>
    <row r="3625" spans="1:23" x14ac:dyDescent="0.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</row>
    <row r="3626" spans="1:23" x14ac:dyDescent="0.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</row>
    <row r="3627" spans="1:23" x14ac:dyDescent="0.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</row>
    <row r="3628" spans="1:23" x14ac:dyDescent="0.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</row>
    <row r="3629" spans="1:23" x14ac:dyDescent="0.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</row>
    <row r="3630" spans="1:23" x14ac:dyDescent="0.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</row>
    <row r="3631" spans="1:23" x14ac:dyDescent="0.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</row>
    <row r="3632" spans="1:23" x14ac:dyDescent="0.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</row>
    <row r="3633" spans="1:23" x14ac:dyDescent="0.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</row>
    <row r="3634" spans="1:23" x14ac:dyDescent="0.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</row>
    <row r="3635" spans="1:23" x14ac:dyDescent="0.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</row>
    <row r="3636" spans="1:23" x14ac:dyDescent="0.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</row>
    <row r="3637" spans="1:23" x14ac:dyDescent="0.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</row>
    <row r="3638" spans="1:23" x14ac:dyDescent="0.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</row>
    <row r="3639" spans="1:23" x14ac:dyDescent="0.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</row>
    <row r="3640" spans="1:23" x14ac:dyDescent="0.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</row>
    <row r="3641" spans="1:23" x14ac:dyDescent="0.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</row>
    <row r="3642" spans="1:23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</row>
    <row r="3643" spans="1:23" x14ac:dyDescent="0.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</row>
    <row r="3644" spans="1:23" x14ac:dyDescent="0.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</row>
    <row r="3645" spans="1:23" x14ac:dyDescent="0.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</row>
    <row r="3646" spans="1:23" x14ac:dyDescent="0.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</row>
    <row r="3647" spans="1:23" x14ac:dyDescent="0.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</row>
    <row r="3648" spans="1:23" x14ac:dyDescent="0.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</row>
    <row r="3649" spans="1:23" x14ac:dyDescent="0.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</row>
    <row r="3650" spans="1:23" x14ac:dyDescent="0.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</row>
    <row r="3651" spans="1:23" x14ac:dyDescent="0.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</row>
    <row r="3652" spans="1:23" x14ac:dyDescent="0.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</row>
    <row r="3653" spans="1:23" x14ac:dyDescent="0.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</row>
    <row r="3654" spans="1:23" x14ac:dyDescent="0.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</row>
    <row r="3655" spans="1:23" x14ac:dyDescent="0.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</row>
    <row r="3656" spans="1:23" x14ac:dyDescent="0.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</row>
    <row r="3657" spans="1:23" x14ac:dyDescent="0.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</row>
    <row r="3658" spans="1:23" x14ac:dyDescent="0.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</row>
    <row r="3659" spans="1:23" x14ac:dyDescent="0.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</row>
    <row r="3660" spans="1:23" x14ac:dyDescent="0.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</row>
    <row r="3661" spans="1:23" x14ac:dyDescent="0.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</row>
    <row r="3662" spans="1:23" x14ac:dyDescent="0.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</row>
    <row r="3663" spans="1:23" x14ac:dyDescent="0.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</row>
    <row r="3664" spans="1:23" x14ac:dyDescent="0.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</row>
    <row r="3665" spans="1:23" x14ac:dyDescent="0.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</row>
    <row r="3666" spans="1:23" x14ac:dyDescent="0.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</row>
    <row r="3667" spans="1:23" x14ac:dyDescent="0.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</row>
    <row r="3668" spans="1:23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</row>
    <row r="3669" spans="1:23" x14ac:dyDescent="0.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</row>
    <row r="3670" spans="1:23" x14ac:dyDescent="0.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</row>
    <row r="3671" spans="1:23" x14ac:dyDescent="0.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</row>
    <row r="3672" spans="1:23" x14ac:dyDescent="0.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</row>
    <row r="3673" spans="1:23" x14ac:dyDescent="0.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</row>
    <row r="3674" spans="1:23" x14ac:dyDescent="0.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</row>
    <row r="3675" spans="1:23" x14ac:dyDescent="0.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</row>
    <row r="3676" spans="1:23" x14ac:dyDescent="0.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</row>
    <row r="3677" spans="1:23" x14ac:dyDescent="0.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</row>
    <row r="3678" spans="1:23" x14ac:dyDescent="0.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</row>
    <row r="3679" spans="1:23" x14ac:dyDescent="0.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</row>
    <row r="3680" spans="1:23" x14ac:dyDescent="0.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</row>
    <row r="3681" spans="1:23" x14ac:dyDescent="0.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</row>
    <row r="3682" spans="1:23" x14ac:dyDescent="0.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</row>
    <row r="3683" spans="1:23" x14ac:dyDescent="0.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</row>
    <row r="3684" spans="1:23" x14ac:dyDescent="0.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</row>
    <row r="3685" spans="1:23" x14ac:dyDescent="0.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</row>
    <row r="3686" spans="1:23" x14ac:dyDescent="0.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</row>
    <row r="3687" spans="1:23" x14ac:dyDescent="0.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</row>
    <row r="3688" spans="1:23" x14ac:dyDescent="0.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</row>
    <row r="3689" spans="1:23" x14ac:dyDescent="0.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</row>
    <row r="3690" spans="1:23" x14ac:dyDescent="0.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</row>
    <row r="3691" spans="1:23" x14ac:dyDescent="0.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</row>
    <row r="3692" spans="1:23" x14ac:dyDescent="0.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</row>
    <row r="3693" spans="1:23" x14ac:dyDescent="0.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</row>
    <row r="3694" spans="1:23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</row>
    <row r="3695" spans="1:23" x14ac:dyDescent="0.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</row>
    <row r="3696" spans="1:23" x14ac:dyDescent="0.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</row>
    <row r="3697" spans="1:23" x14ac:dyDescent="0.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</row>
    <row r="3698" spans="1:23" x14ac:dyDescent="0.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</row>
    <row r="3699" spans="1:23" x14ac:dyDescent="0.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</row>
    <row r="3700" spans="1:23" x14ac:dyDescent="0.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</row>
    <row r="3701" spans="1:23" x14ac:dyDescent="0.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</row>
    <row r="3702" spans="1:23" x14ac:dyDescent="0.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</row>
    <row r="3703" spans="1:23" x14ac:dyDescent="0.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</row>
    <row r="3704" spans="1:23" x14ac:dyDescent="0.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</row>
    <row r="3705" spans="1:23" x14ac:dyDescent="0.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</row>
    <row r="3706" spans="1:23" x14ac:dyDescent="0.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</row>
    <row r="3707" spans="1:23" x14ac:dyDescent="0.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</row>
    <row r="3708" spans="1:23" x14ac:dyDescent="0.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</row>
    <row r="3709" spans="1:23" x14ac:dyDescent="0.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</row>
    <row r="3710" spans="1:23" x14ac:dyDescent="0.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</row>
    <row r="3711" spans="1:23" x14ac:dyDescent="0.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</row>
    <row r="3712" spans="1:23" x14ac:dyDescent="0.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</row>
    <row r="3713" spans="1:23" x14ac:dyDescent="0.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</row>
    <row r="3714" spans="1:23" x14ac:dyDescent="0.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</row>
    <row r="3715" spans="1:23" x14ac:dyDescent="0.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</row>
    <row r="3716" spans="1:23" x14ac:dyDescent="0.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</row>
    <row r="3717" spans="1:23" x14ac:dyDescent="0.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</row>
    <row r="3718" spans="1:23" x14ac:dyDescent="0.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</row>
    <row r="3719" spans="1:23" x14ac:dyDescent="0.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</row>
    <row r="3720" spans="1:23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</row>
    <row r="3721" spans="1:23" x14ac:dyDescent="0.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</row>
    <row r="3722" spans="1:23" x14ac:dyDescent="0.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</row>
    <row r="3723" spans="1:23" x14ac:dyDescent="0.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</row>
    <row r="3724" spans="1:23" x14ac:dyDescent="0.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</row>
    <row r="3725" spans="1:23" x14ac:dyDescent="0.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</row>
    <row r="3726" spans="1:23" x14ac:dyDescent="0.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</row>
    <row r="3727" spans="1:23" x14ac:dyDescent="0.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</row>
    <row r="3728" spans="1:23" x14ac:dyDescent="0.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</row>
    <row r="3729" spans="1:23" x14ac:dyDescent="0.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</row>
    <row r="3730" spans="1:23" x14ac:dyDescent="0.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</row>
    <row r="3731" spans="1:23" x14ac:dyDescent="0.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</row>
    <row r="3732" spans="1:23" x14ac:dyDescent="0.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</row>
    <row r="3733" spans="1:23" x14ac:dyDescent="0.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</row>
    <row r="3734" spans="1:23" x14ac:dyDescent="0.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</row>
    <row r="3735" spans="1:23" x14ac:dyDescent="0.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</row>
    <row r="3736" spans="1:23" x14ac:dyDescent="0.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</row>
    <row r="3737" spans="1:23" x14ac:dyDescent="0.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</row>
    <row r="3738" spans="1:23" x14ac:dyDescent="0.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</row>
    <row r="3739" spans="1:23" x14ac:dyDescent="0.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</row>
    <row r="3740" spans="1:23" x14ac:dyDescent="0.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</row>
    <row r="3741" spans="1:23" x14ac:dyDescent="0.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</row>
    <row r="3742" spans="1:23" x14ac:dyDescent="0.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</row>
    <row r="3743" spans="1:23" x14ac:dyDescent="0.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</row>
    <row r="3744" spans="1:23" x14ac:dyDescent="0.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</row>
    <row r="3745" spans="1:23" x14ac:dyDescent="0.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</row>
    <row r="3746" spans="1:23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</row>
    <row r="3747" spans="1:23" x14ac:dyDescent="0.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</row>
    <row r="3748" spans="1:23" x14ac:dyDescent="0.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</row>
    <row r="3749" spans="1:23" x14ac:dyDescent="0.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</row>
    <row r="3750" spans="1:23" x14ac:dyDescent="0.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</row>
    <row r="3751" spans="1:23" x14ac:dyDescent="0.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</row>
    <row r="3752" spans="1:23" x14ac:dyDescent="0.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</row>
    <row r="3753" spans="1:23" x14ac:dyDescent="0.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</row>
    <row r="3754" spans="1:23" x14ac:dyDescent="0.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</row>
    <row r="3755" spans="1:23" x14ac:dyDescent="0.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</row>
    <row r="3756" spans="1:23" x14ac:dyDescent="0.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</row>
    <row r="3757" spans="1:23" x14ac:dyDescent="0.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</row>
    <row r="3758" spans="1:23" x14ac:dyDescent="0.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</row>
    <row r="3759" spans="1:23" x14ac:dyDescent="0.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</row>
    <row r="3760" spans="1:23" x14ac:dyDescent="0.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</row>
    <row r="3761" spans="1:23" x14ac:dyDescent="0.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</row>
    <row r="3762" spans="1:23" x14ac:dyDescent="0.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</row>
    <row r="3763" spans="1:23" x14ac:dyDescent="0.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</row>
    <row r="3764" spans="1:23" x14ac:dyDescent="0.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</row>
    <row r="3765" spans="1:23" x14ac:dyDescent="0.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</row>
    <row r="3766" spans="1:23" x14ac:dyDescent="0.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</row>
    <row r="3767" spans="1:23" x14ac:dyDescent="0.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</row>
    <row r="3768" spans="1:23" x14ac:dyDescent="0.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</row>
    <row r="3769" spans="1:23" x14ac:dyDescent="0.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</row>
    <row r="3770" spans="1:23" x14ac:dyDescent="0.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</row>
    <row r="3771" spans="1:23" x14ac:dyDescent="0.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</row>
    <row r="3772" spans="1:23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</row>
    <row r="3773" spans="1:23" x14ac:dyDescent="0.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</row>
    <row r="3774" spans="1:23" x14ac:dyDescent="0.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</row>
    <row r="3775" spans="1:23" x14ac:dyDescent="0.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</row>
    <row r="3776" spans="1:23" x14ac:dyDescent="0.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</row>
    <row r="3777" spans="1:23" x14ac:dyDescent="0.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</row>
    <row r="3778" spans="1:23" x14ac:dyDescent="0.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</row>
    <row r="3779" spans="1:23" x14ac:dyDescent="0.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</row>
    <row r="3780" spans="1:23" x14ac:dyDescent="0.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</row>
    <row r="3781" spans="1:23" x14ac:dyDescent="0.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</row>
    <row r="3782" spans="1:23" x14ac:dyDescent="0.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</row>
    <row r="3783" spans="1:23" x14ac:dyDescent="0.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</row>
    <row r="3784" spans="1:23" x14ac:dyDescent="0.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</row>
    <row r="3785" spans="1:23" x14ac:dyDescent="0.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</row>
    <row r="3786" spans="1:23" x14ac:dyDescent="0.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</row>
    <row r="3787" spans="1:23" x14ac:dyDescent="0.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</row>
    <row r="3788" spans="1:23" x14ac:dyDescent="0.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</row>
    <row r="3789" spans="1:23" x14ac:dyDescent="0.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</row>
    <row r="3790" spans="1:23" x14ac:dyDescent="0.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</row>
    <row r="3791" spans="1:23" x14ac:dyDescent="0.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</row>
    <row r="3792" spans="1:23" x14ac:dyDescent="0.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</row>
    <row r="3793" spans="1:23" x14ac:dyDescent="0.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</row>
    <row r="3794" spans="1:23" x14ac:dyDescent="0.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</row>
    <row r="3795" spans="1:23" x14ac:dyDescent="0.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</row>
    <row r="3796" spans="1:23" x14ac:dyDescent="0.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</row>
    <row r="3797" spans="1:23" x14ac:dyDescent="0.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</row>
    <row r="3798" spans="1:23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</row>
    <row r="3799" spans="1:23" x14ac:dyDescent="0.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</row>
    <row r="3800" spans="1:23" x14ac:dyDescent="0.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</row>
    <row r="3801" spans="1:23" x14ac:dyDescent="0.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</row>
    <row r="3802" spans="1:23" x14ac:dyDescent="0.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</row>
    <row r="3803" spans="1:23" x14ac:dyDescent="0.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</row>
    <row r="3804" spans="1:23" x14ac:dyDescent="0.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</row>
    <row r="3805" spans="1:23" x14ac:dyDescent="0.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</row>
    <row r="3806" spans="1:23" x14ac:dyDescent="0.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</row>
    <row r="3807" spans="1:23" x14ac:dyDescent="0.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</row>
    <row r="3808" spans="1:23" x14ac:dyDescent="0.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</row>
    <row r="3809" spans="1:23" x14ac:dyDescent="0.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</row>
    <row r="3810" spans="1:23" x14ac:dyDescent="0.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</row>
    <row r="3811" spans="1:23" x14ac:dyDescent="0.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</row>
    <row r="3812" spans="1:23" x14ac:dyDescent="0.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</row>
    <row r="3813" spans="1:23" x14ac:dyDescent="0.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</row>
    <row r="3814" spans="1:23" x14ac:dyDescent="0.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</row>
    <row r="3815" spans="1:23" x14ac:dyDescent="0.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</row>
    <row r="3816" spans="1:23" x14ac:dyDescent="0.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</row>
    <row r="3817" spans="1:23" x14ac:dyDescent="0.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</row>
    <row r="3818" spans="1:23" x14ac:dyDescent="0.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</row>
    <row r="3819" spans="1:23" x14ac:dyDescent="0.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</row>
    <row r="3820" spans="1:23" x14ac:dyDescent="0.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</row>
    <row r="3821" spans="1:23" x14ac:dyDescent="0.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</row>
    <row r="3822" spans="1:23" x14ac:dyDescent="0.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</row>
    <row r="3823" spans="1:23" x14ac:dyDescent="0.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</row>
    <row r="3824" spans="1:23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</row>
    <row r="3825" spans="1:23" x14ac:dyDescent="0.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</row>
    <row r="3826" spans="1:23" x14ac:dyDescent="0.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</row>
    <row r="3827" spans="1:23" x14ac:dyDescent="0.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</row>
    <row r="3828" spans="1:23" x14ac:dyDescent="0.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</row>
    <row r="3829" spans="1:23" x14ac:dyDescent="0.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</row>
    <row r="3830" spans="1:23" x14ac:dyDescent="0.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</row>
    <row r="3831" spans="1:23" x14ac:dyDescent="0.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</row>
    <row r="3832" spans="1:23" x14ac:dyDescent="0.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</row>
    <row r="3833" spans="1:23" x14ac:dyDescent="0.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</row>
    <row r="3834" spans="1:23" x14ac:dyDescent="0.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</row>
    <row r="3835" spans="1:23" x14ac:dyDescent="0.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</row>
    <row r="3836" spans="1:23" x14ac:dyDescent="0.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</row>
    <row r="3837" spans="1:23" x14ac:dyDescent="0.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</row>
    <row r="3838" spans="1:23" x14ac:dyDescent="0.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</row>
    <row r="3839" spans="1:23" x14ac:dyDescent="0.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</row>
    <row r="3840" spans="1:23" x14ac:dyDescent="0.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</row>
    <row r="3841" spans="1:23" x14ac:dyDescent="0.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</row>
    <row r="3842" spans="1:23" x14ac:dyDescent="0.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</row>
    <row r="3843" spans="1:23" x14ac:dyDescent="0.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</row>
    <row r="3844" spans="1:23" x14ac:dyDescent="0.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</row>
    <row r="3845" spans="1:23" x14ac:dyDescent="0.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</row>
    <row r="3846" spans="1:23" x14ac:dyDescent="0.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</row>
    <row r="3847" spans="1:23" x14ac:dyDescent="0.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</row>
    <row r="3848" spans="1:23" x14ac:dyDescent="0.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</row>
    <row r="3849" spans="1:23" x14ac:dyDescent="0.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</row>
    <row r="3850" spans="1:23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</row>
    <row r="3851" spans="1:23" x14ac:dyDescent="0.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</row>
    <row r="3852" spans="1:23" x14ac:dyDescent="0.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</row>
    <row r="3853" spans="1:23" x14ac:dyDescent="0.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</row>
    <row r="3854" spans="1:23" x14ac:dyDescent="0.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</row>
    <row r="3855" spans="1:23" x14ac:dyDescent="0.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</row>
    <row r="3856" spans="1:23" x14ac:dyDescent="0.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</row>
    <row r="3857" spans="1:23" x14ac:dyDescent="0.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</row>
    <row r="3858" spans="1:23" x14ac:dyDescent="0.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</row>
    <row r="3859" spans="1:23" x14ac:dyDescent="0.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</row>
    <row r="3860" spans="1:23" x14ac:dyDescent="0.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</row>
    <row r="3861" spans="1:23" x14ac:dyDescent="0.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</row>
    <row r="3862" spans="1:23" x14ac:dyDescent="0.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</row>
    <row r="3863" spans="1:23" x14ac:dyDescent="0.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</row>
    <row r="3864" spans="1:23" x14ac:dyDescent="0.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</row>
    <row r="3865" spans="1:23" x14ac:dyDescent="0.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</row>
    <row r="3866" spans="1:23" x14ac:dyDescent="0.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</row>
    <row r="3867" spans="1:23" x14ac:dyDescent="0.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</row>
    <row r="3868" spans="1:23" x14ac:dyDescent="0.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</row>
    <row r="3869" spans="1:23" x14ac:dyDescent="0.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</row>
    <row r="3870" spans="1:23" x14ac:dyDescent="0.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</row>
    <row r="3871" spans="1:23" x14ac:dyDescent="0.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</row>
    <row r="3872" spans="1:23" x14ac:dyDescent="0.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</row>
    <row r="3873" spans="1:23" x14ac:dyDescent="0.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</row>
    <row r="3874" spans="1:23" x14ac:dyDescent="0.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</row>
    <row r="3875" spans="1:23" x14ac:dyDescent="0.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</row>
    <row r="3876" spans="1:23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</row>
    <row r="3877" spans="1:23" x14ac:dyDescent="0.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</row>
    <row r="3878" spans="1:23" x14ac:dyDescent="0.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</row>
    <row r="3879" spans="1:23" x14ac:dyDescent="0.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</row>
    <row r="3880" spans="1:23" x14ac:dyDescent="0.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</row>
    <row r="3881" spans="1:23" x14ac:dyDescent="0.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</row>
    <row r="3882" spans="1:23" x14ac:dyDescent="0.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</row>
    <row r="3883" spans="1:23" x14ac:dyDescent="0.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</row>
    <row r="3884" spans="1:23" x14ac:dyDescent="0.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</row>
    <row r="3885" spans="1:23" x14ac:dyDescent="0.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</row>
    <row r="3886" spans="1:23" x14ac:dyDescent="0.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</row>
    <row r="3887" spans="1:23" x14ac:dyDescent="0.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</row>
    <row r="3888" spans="1:23" x14ac:dyDescent="0.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</row>
    <row r="3889" spans="1:23" x14ac:dyDescent="0.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</row>
    <row r="3890" spans="1:23" x14ac:dyDescent="0.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</row>
    <row r="3891" spans="1:23" x14ac:dyDescent="0.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</row>
    <row r="3892" spans="1:23" x14ac:dyDescent="0.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</row>
    <row r="3893" spans="1:23" x14ac:dyDescent="0.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</row>
    <row r="3894" spans="1:23" x14ac:dyDescent="0.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</row>
    <row r="3895" spans="1:23" x14ac:dyDescent="0.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</row>
    <row r="3896" spans="1:23" x14ac:dyDescent="0.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</row>
    <row r="3897" spans="1:23" x14ac:dyDescent="0.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</row>
    <row r="3898" spans="1:23" x14ac:dyDescent="0.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</row>
    <row r="3899" spans="1:23" x14ac:dyDescent="0.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</row>
    <row r="3900" spans="1:23" x14ac:dyDescent="0.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</row>
    <row r="3901" spans="1:23" x14ac:dyDescent="0.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</row>
    <row r="3902" spans="1:23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</row>
    <row r="3903" spans="1:23" x14ac:dyDescent="0.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</row>
    <row r="3904" spans="1:23" x14ac:dyDescent="0.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</row>
    <row r="3905" spans="1:23" x14ac:dyDescent="0.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</row>
    <row r="3906" spans="1:23" x14ac:dyDescent="0.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</row>
    <row r="3907" spans="1:23" x14ac:dyDescent="0.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</row>
    <row r="3908" spans="1:23" x14ac:dyDescent="0.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</row>
    <row r="3909" spans="1:23" x14ac:dyDescent="0.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</row>
    <row r="3910" spans="1:23" x14ac:dyDescent="0.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</row>
    <row r="3911" spans="1:23" x14ac:dyDescent="0.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</row>
    <row r="3912" spans="1:23" x14ac:dyDescent="0.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</row>
    <row r="3913" spans="1:23" x14ac:dyDescent="0.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</row>
    <row r="3914" spans="1:23" x14ac:dyDescent="0.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</row>
    <row r="3915" spans="1:23" x14ac:dyDescent="0.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</row>
    <row r="3916" spans="1:23" x14ac:dyDescent="0.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</row>
    <row r="3917" spans="1:23" x14ac:dyDescent="0.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</row>
    <row r="3918" spans="1:23" x14ac:dyDescent="0.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</row>
    <row r="3919" spans="1:23" x14ac:dyDescent="0.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</row>
    <row r="3920" spans="1:23" x14ac:dyDescent="0.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</row>
    <row r="3921" spans="1:23" x14ac:dyDescent="0.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</row>
    <row r="3922" spans="1:23" x14ac:dyDescent="0.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</row>
    <row r="3923" spans="1:23" x14ac:dyDescent="0.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</row>
    <row r="3924" spans="1:23" x14ac:dyDescent="0.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</row>
    <row r="3925" spans="1:23" x14ac:dyDescent="0.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</row>
    <row r="3926" spans="1:23" x14ac:dyDescent="0.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</row>
    <row r="3927" spans="1:23" x14ac:dyDescent="0.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</row>
    <row r="3928" spans="1:23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</row>
    <row r="3929" spans="1:23" x14ac:dyDescent="0.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</row>
    <row r="3930" spans="1:23" x14ac:dyDescent="0.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</row>
    <row r="3931" spans="1:23" x14ac:dyDescent="0.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</row>
    <row r="3932" spans="1:23" x14ac:dyDescent="0.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</row>
    <row r="3933" spans="1:23" x14ac:dyDescent="0.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</row>
    <row r="3934" spans="1:23" x14ac:dyDescent="0.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</row>
    <row r="3935" spans="1:23" x14ac:dyDescent="0.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</row>
    <row r="3936" spans="1:23" x14ac:dyDescent="0.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</row>
    <row r="3937" spans="1:23" x14ac:dyDescent="0.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</row>
    <row r="3938" spans="1:23" x14ac:dyDescent="0.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</row>
    <row r="3939" spans="1:23" x14ac:dyDescent="0.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</row>
    <row r="3940" spans="1:23" x14ac:dyDescent="0.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</row>
    <row r="3941" spans="1:23" x14ac:dyDescent="0.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</row>
    <row r="3942" spans="1:23" x14ac:dyDescent="0.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</row>
    <row r="3943" spans="1:23" x14ac:dyDescent="0.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</row>
    <row r="3944" spans="1:23" x14ac:dyDescent="0.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</row>
    <row r="3945" spans="1:23" x14ac:dyDescent="0.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</row>
    <row r="3946" spans="1:23" x14ac:dyDescent="0.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</row>
    <row r="3947" spans="1:23" x14ac:dyDescent="0.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</row>
    <row r="3948" spans="1:23" x14ac:dyDescent="0.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</row>
    <row r="3949" spans="1:23" x14ac:dyDescent="0.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</row>
    <row r="3950" spans="1:23" x14ac:dyDescent="0.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</row>
    <row r="3951" spans="1:23" x14ac:dyDescent="0.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</row>
    <row r="3952" spans="1:23" x14ac:dyDescent="0.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</row>
    <row r="3953" spans="1:23" x14ac:dyDescent="0.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</row>
    <row r="3954" spans="1:23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</row>
    <row r="3955" spans="1:23" x14ac:dyDescent="0.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</row>
    <row r="3956" spans="1:23" x14ac:dyDescent="0.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</row>
    <row r="3957" spans="1:23" x14ac:dyDescent="0.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</row>
    <row r="3958" spans="1:23" x14ac:dyDescent="0.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</row>
    <row r="3959" spans="1:23" x14ac:dyDescent="0.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</row>
    <row r="3960" spans="1:23" x14ac:dyDescent="0.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</row>
    <row r="3961" spans="1:23" x14ac:dyDescent="0.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</row>
    <row r="3962" spans="1:23" x14ac:dyDescent="0.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</row>
    <row r="3963" spans="1:23" x14ac:dyDescent="0.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</row>
    <row r="3964" spans="1:23" x14ac:dyDescent="0.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</row>
    <row r="3965" spans="1:23" x14ac:dyDescent="0.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</row>
    <row r="3966" spans="1:23" x14ac:dyDescent="0.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</row>
    <row r="3967" spans="1:23" x14ac:dyDescent="0.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</row>
    <row r="3968" spans="1:23" x14ac:dyDescent="0.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</row>
    <row r="3969" spans="1:23" x14ac:dyDescent="0.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</row>
    <row r="3970" spans="1:23" x14ac:dyDescent="0.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</row>
    <row r="3971" spans="1:23" x14ac:dyDescent="0.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</row>
    <row r="3972" spans="1:23" x14ac:dyDescent="0.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</row>
    <row r="3973" spans="1:23" x14ac:dyDescent="0.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</row>
    <row r="3974" spans="1:23" x14ac:dyDescent="0.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</row>
    <row r="3975" spans="1:23" x14ac:dyDescent="0.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</row>
    <row r="3976" spans="1:23" x14ac:dyDescent="0.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</row>
    <row r="3977" spans="1:23" x14ac:dyDescent="0.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</row>
    <row r="3978" spans="1:23" x14ac:dyDescent="0.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</row>
    <row r="3979" spans="1:23" x14ac:dyDescent="0.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</row>
    <row r="3980" spans="1:23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</row>
    <row r="3981" spans="1:23" x14ac:dyDescent="0.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</row>
    <row r="3982" spans="1:23" x14ac:dyDescent="0.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</row>
    <row r="3983" spans="1:23" x14ac:dyDescent="0.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</row>
    <row r="3984" spans="1:23" x14ac:dyDescent="0.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</row>
    <row r="3985" spans="1:23" x14ac:dyDescent="0.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</row>
    <row r="3986" spans="1:23" x14ac:dyDescent="0.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</row>
    <row r="3987" spans="1:23" x14ac:dyDescent="0.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</row>
    <row r="3988" spans="1:23" x14ac:dyDescent="0.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</row>
    <row r="3989" spans="1:23" x14ac:dyDescent="0.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</row>
    <row r="3990" spans="1:23" x14ac:dyDescent="0.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</row>
    <row r="3991" spans="1:23" x14ac:dyDescent="0.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</row>
    <row r="3992" spans="1:23" x14ac:dyDescent="0.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</row>
    <row r="3993" spans="1:23" x14ac:dyDescent="0.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</row>
    <row r="3994" spans="1:23" x14ac:dyDescent="0.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</row>
    <row r="3995" spans="1:23" x14ac:dyDescent="0.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</row>
    <row r="3996" spans="1:23" x14ac:dyDescent="0.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</row>
    <row r="3997" spans="1:23" x14ac:dyDescent="0.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</row>
    <row r="3998" spans="1:23" x14ac:dyDescent="0.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</row>
    <row r="3999" spans="1:23" x14ac:dyDescent="0.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</row>
    <row r="4000" spans="1:23" x14ac:dyDescent="0.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</row>
    <row r="4001" spans="1:23" x14ac:dyDescent="0.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</row>
    <row r="4002" spans="1:23" x14ac:dyDescent="0.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</row>
    <row r="4003" spans="1:23" x14ac:dyDescent="0.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</row>
    <row r="4004" spans="1:23" x14ac:dyDescent="0.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</row>
    <row r="4005" spans="1:23" x14ac:dyDescent="0.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</row>
    <row r="4006" spans="1:23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</row>
    <row r="4007" spans="1:23" x14ac:dyDescent="0.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</row>
    <row r="4008" spans="1:23" x14ac:dyDescent="0.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</row>
    <row r="4009" spans="1:23" x14ac:dyDescent="0.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</row>
    <row r="4010" spans="1:23" x14ac:dyDescent="0.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</row>
    <row r="4011" spans="1:23" x14ac:dyDescent="0.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</row>
    <row r="4012" spans="1:23" x14ac:dyDescent="0.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</row>
    <row r="4013" spans="1:23" x14ac:dyDescent="0.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</row>
    <row r="4014" spans="1:23" x14ac:dyDescent="0.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</row>
    <row r="4015" spans="1:23" x14ac:dyDescent="0.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</row>
    <row r="4016" spans="1:23" x14ac:dyDescent="0.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</row>
    <row r="4017" spans="1:23" x14ac:dyDescent="0.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</row>
    <row r="4018" spans="1:23" x14ac:dyDescent="0.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</row>
    <row r="4019" spans="1:23" x14ac:dyDescent="0.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</row>
    <row r="4020" spans="1:23" x14ac:dyDescent="0.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</row>
    <row r="4021" spans="1:23" x14ac:dyDescent="0.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</row>
    <row r="4022" spans="1:23" x14ac:dyDescent="0.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</row>
    <row r="4023" spans="1:23" x14ac:dyDescent="0.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</row>
    <row r="4024" spans="1:23" x14ac:dyDescent="0.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</row>
    <row r="4025" spans="1:23" x14ac:dyDescent="0.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</row>
    <row r="4026" spans="1:23" x14ac:dyDescent="0.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</row>
    <row r="4027" spans="1:23" x14ac:dyDescent="0.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</row>
    <row r="4028" spans="1:23" x14ac:dyDescent="0.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</row>
    <row r="4029" spans="1:23" x14ac:dyDescent="0.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</row>
    <row r="4030" spans="1:23" x14ac:dyDescent="0.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</row>
    <row r="4031" spans="1:23" x14ac:dyDescent="0.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</row>
    <row r="4032" spans="1:23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</row>
    <row r="4033" spans="1:23" x14ac:dyDescent="0.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</row>
    <row r="4034" spans="1:23" x14ac:dyDescent="0.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</row>
    <row r="4035" spans="1:23" x14ac:dyDescent="0.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</row>
    <row r="4036" spans="1:23" x14ac:dyDescent="0.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</row>
    <row r="4037" spans="1:23" x14ac:dyDescent="0.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</row>
    <row r="4038" spans="1:23" x14ac:dyDescent="0.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</row>
    <row r="4039" spans="1:23" x14ac:dyDescent="0.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</row>
    <row r="4040" spans="1:23" x14ac:dyDescent="0.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</row>
    <row r="4041" spans="1:23" x14ac:dyDescent="0.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</row>
    <row r="4042" spans="1:23" x14ac:dyDescent="0.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</row>
    <row r="4043" spans="1:23" x14ac:dyDescent="0.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</row>
    <row r="4044" spans="1:23" x14ac:dyDescent="0.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</row>
    <row r="4045" spans="1:23" x14ac:dyDescent="0.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</row>
    <row r="4046" spans="1:23" x14ac:dyDescent="0.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</row>
    <row r="4047" spans="1:23" x14ac:dyDescent="0.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</row>
    <row r="4048" spans="1:23" x14ac:dyDescent="0.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</row>
    <row r="4049" spans="1:23" x14ac:dyDescent="0.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</row>
    <row r="4050" spans="1:23" x14ac:dyDescent="0.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</row>
    <row r="4051" spans="1:23" x14ac:dyDescent="0.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</row>
    <row r="4052" spans="1:23" x14ac:dyDescent="0.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</row>
    <row r="4053" spans="1:23" x14ac:dyDescent="0.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</row>
    <row r="4054" spans="1:23" x14ac:dyDescent="0.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</row>
    <row r="4055" spans="1:23" x14ac:dyDescent="0.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</row>
    <row r="4056" spans="1:23" x14ac:dyDescent="0.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</row>
    <row r="4057" spans="1:23" x14ac:dyDescent="0.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</row>
    <row r="4058" spans="1:23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</row>
    <row r="4059" spans="1:23" x14ac:dyDescent="0.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</row>
    <row r="4060" spans="1:23" x14ac:dyDescent="0.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</row>
    <row r="4061" spans="1:23" x14ac:dyDescent="0.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</row>
    <row r="4062" spans="1:23" x14ac:dyDescent="0.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</row>
    <row r="4063" spans="1:23" x14ac:dyDescent="0.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</row>
    <row r="4064" spans="1:23" x14ac:dyDescent="0.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</row>
    <row r="4065" spans="1:23" x14ac:dyDescent="0.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</row>
    <row r="4066" spans="1:23" x14ac:dyDescent="0.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</row>
    <row r="4067" spans="1:23" x14ac:dyDescent="0.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</row>
    <row r="4068" spans="1:23" x14ac:dyDescent="0.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</row>
    <row r="4069" spans="1:23" x14ac:dyDescent="0.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</row>
    <row r="4070" spans="1:23" x14ac:dyDescent="0.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</row>
    <row r="4071" spans="1:23" x14ac:dyDescent="0.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</row>
    <row r="4072" spans="1:23" x14ac:dyDescent="0.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</row>
    <row r="4073" spans="1:23" x14ac:dyDescent="0.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</row>
    <row r="4074" spans="1:23" x14ac:dyDescent="0.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</row>
    <row r="4075" spans="1:23" x14ac:dyDescent="0.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</row>
    <row r="4076" spans="1:23" x14ac:dyDescent="0.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</row>
    <row r="4077" spans="1:23" x14ac:dyDescent="0.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</row>
    <row r="4078" spans="1:23" x14ac:dyDescent="0.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</row>
    <row r="4079" spans="1:23" x14ac:dyDescent="0.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</row>
    <row r="4080" spans="1:23" x14ac:dyDescent="0.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</row>
    <row r="4081" spans="1:23" x14ac:dyDescent="0.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</row>
    <row r="4082" spans="1:23" x14ac:dyDescent="0.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</row>
    <row r="4083" spans="1:23" x14ac:dyDescent="0.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</row>
    <row r="4084" spans="1:23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</row>
    <row r="4085" spans="1:23" x14ac:dyDescent="0.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</row>
    <row r="4086" spans="1:23" x14ac:dyDescent="0.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</row>
    <row r="4087" spans="1:23" x14ac:dyDescent="0.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</row>
    <row r="4088" spans="1:23" x14ac:dyDescent="0.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</row>
    <row r="4089" spans="1:23" x14ac:dyDescent="0.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</row>
    <row r="4090" spans="1:23" x14ac:dyDescent="0.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</row>
    <row r="4091" spans="1:23" x14ac:dyDescent="0.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</row>
    <row r="4092" spans="1:23" x14ac:dyDescent="0.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</row>
    <row r="4093" spans="1:23" x14ac:dyDescent="0.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</row>
    <row r="4094" spans="1:23" x14ac:dyDescent="0.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</row>
    <row r="4095" spans="1:23" x14ac:dyDescent="0.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</row>
    <row r="4096" spans="1:23" x14ac:dyDescent="0.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</row>
    <row r="4097" spans="1:23" x14ac:dyDescent="0.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</row>
    <row r="4098" spans="1:23" x14ac:dyDescent="0.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</row>
    <row r="4099" spans="1:23" x14ac:dyDescent="0.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</row>
    <row r="4100" spans="1:23" x14ac:dyDescent="0.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</row>
    <row r="4101" spans="1:23" x14ac:dyDescent="0.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</row>
    <row r="4102" spans="1:23" x14ac:dyDescent="0.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</row>
    <row r="4103" spans="1:23" x14ac:dyDescent="0.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</row>
    <row r="4104" spans="1:23" x14ac:dyDescent="0.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</row>
    <row r="4105" spans="1:23" x14ac:dyDescent="0.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</row>
    <row r="4106" spans="1:23" x14ac:dyDescent="0.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</row>
    <row r="4107" spans="1:23" x14ac:dyDescent="0.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</row>
    <row r="4108" spans="1:23" x14ac:dyDescent="0.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</row>
    <row r="4109" spans="1:23" x14ac:dyDescent="0.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</row>
    <row r="4110" spans="1:23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</row>
    <row r="4111" spans="1:23" x14ac:dyDescent="0.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</row>
    <row r="4112" spans="1:23" x14ac:dyDescent="0.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</row>
    <row r="4113" spans="1:23" x14ac:dyDescent="0.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</row>
    <row r="4114" spans="1:23" x14ac:dyDescent="0.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</row>
    <row r="4115" spans="1:23" x14ac:dyDescent="0.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</row>
    <row r="4116" spans="1:23" x14ac:dyDescent="0.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</row>
    <row r="4117" spans="1:23" x14ac:dyDescent="0.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</row>
    <row r="4118" spans="1:23" x14ac:dyDescent="0.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</row>
    <row r="4119" spans="1:23" x14ac:dyDescent="0.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</row>
    <row r="4120" spans="1:23" x14ac:dyDescent="0.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</row>
    <row r="4121" spans="1:23" x14ac:dyDescent="0.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</row>
    <row r="4122" spans="1:23" x14ac:dyDescent="0.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</row>
    <row r="4123" spans="1:23" x14ac:dyDescent="0.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</row>
    <row r="4124" spans="1:23" x14ac:dyDescent="0.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</row>
    <row r="4125" spans="1:23" x14ac:dyDescent="0.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</row>
    <row r="4126" spans="1:23" x14ac:dyDescent="0.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</row>
    <row r="4127" spans="1:23" x14ac:dyDescent="0.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</row>
    <row r="4128" spans="1:23" x14ac:dyDescent="0.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</row>
    <row r="4129" spans="1:23" x14ac:dyDescent="0.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</row>
    <row r="4130" spans="1:23" x14ac:dyDescent="0.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</row>
    <row r="4131" spans="1:23" x14ac:dyDescent="0.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</row>
    <row r="4132" spans="1:23" x14ac:dyDescent="0.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</row>
    <row r="4133" spans="1:23" x14ac:dyDescent="0.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</row>
    <row r="4134" spans="1:23" x14ac:dyDescent="0.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</row>
    <row r="4135" spans="1:23" x14ac:dyDescent="0.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</row>
    <row r="4136" spans="1:23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</row>
    <row r="4137" spans="1:23" x14ac:dyDescent="0.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</row>
    <row r="4138" spans="1:23" x14ac:dyDescent="0.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</row>
    <row r="4139" spans="1:23" x14ac:dyDescent="0.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</row>
    <row r="4140" spans="1:23" x14ac:dyDescent="0.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</row>
    <row r="4141" spans="1:23" x14ac:dyDescent="0.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</row>
    <row r="4142" spans="1:23" x14ac:dyDescent="0.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</row>
    <row r="4143" spans="1:23" x14ac:dyDescent="0.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</row>
    <row r="4144" spans="1:23" x14ac:dyDescent="0.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</row>
    <row r="4145" spans="1:23" x14ac:dyDescent="0.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</row>
    <row r="4146" spans="1:23" x14ac:dyDescent="0.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</row>
    <row r="4147" spans="1:23" x14ac:dyDescent="0.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</row>
    <row r="4148" spans="1:23" x14ac:dyDescent="0.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</row>
    <row r="4149" spans="1:23" x14ac:dyDescent="0.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</row>
    <row r="4150" spans="1:23" x14ac:dyDescent="0.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</row>
    <row r="4151" spans="1:23" x14ac:dyDescent="0.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</row>
    <row r="4152" spans="1:23" x14ac:dyDescent="0.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</row>
    <row r="4153" spans="1:23" x14ac:dyDescent="0.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</row>
    <row r="4154" spans="1:23" x14ac:dyDescent="0.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</row>
    <row r="4155" spans="1:23" x14ac:dyDescent="0.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</row>
    <row r="4156" spans="1:23" x14ac:dyDescent="0.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</row>
    <row r="4157" spans="1:23" x14ac:dyDescent="0.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</row>
    <row r="4158" spans="1:23" x14ac:dyDescent="0.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</row>
    <row r="4159" spans="1:23" x14ac:dyDescent="0.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</row>
    <row r="4160" spans="1:23" x14ac:dyDescent="0.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</row>
    <row r="4161" spans="1:23" x14ac:dyDescent="0.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</row>
    <row r="4162" spans="1:23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</row>
    <row r="4163" spans="1:23" x14ac:dyDescent="0.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</row>
    <row r="4164" spans="1:23" x14ac:dyDescent="0.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</row>
    <row r="4165" spans="1:23" x14ac:dyDescent="0.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</row>
    <row r="4166" spans="1:23" x14ac:dyDescent="0.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</row>
    <row r="4167" spans="1:23" x14ac:dyDescent="0.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</row>
    <row r="4168" spans="1:23" x14ac:dyDescent="0.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</row>
    <row r="4169" spans="1:23" x14ac:dyDescent="0.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</row>
    <row r="4170" spans="1:23" x14ac:dyDescent="0.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</row>
    <row r="4171" spans="1:23" x14ac:dyDescent="0.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</row>
    <row r="4172" spans="1:23" x14ac:dyDescent="0.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</row>
    <row r="4173" spans="1:23" x14ac:dyDescent="0.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</row>
    <row r="4174" spans="1:23" x14ac:dyDescent="0.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</row>
    <row r="4175" spans="1:23" x14ac:dyDescent="0.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</row>
    <row r="4176" spans="1:23" x14ac:dyDescent="0.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</row>
    <row r="4177" spans="1:23" x14ac:dyDescent="0.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</row>
    <row r="4178" spans="1:23" x14ac:dyDescent="0.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</row>
    <row r="4179" spans="1:23" x14ac:dyDescent="0.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</row>
    <row r="4180" spans="1:23" x14ac:dyDescent="0.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</row>
    <row r="4181" spans="1:23" x14ac:dyDescent="0.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</row>
    <row r="4182" spans="1:23" x14ac:dyDescent="0.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</row>
    <row r="4183" spans="1:23" x14ac:dyDescent="0.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</row>
    <row r="4184" spans="1:23" x14ac:dyDescent="0.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</row>
    <row r="4185" spans="1:23" x14ac:dyDescent="0.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</row>
    <row r="4186" spans="1:23" x14ac:dyDescent="0.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</row>
    <row r="4187" spans="1:23" x14ac:dyDescent="0.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</row>
    <row r="4188" spans="1:23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</row>
    <row r="4189" spans="1:23" x14ac:dyDescent="0.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</row>
    <row r="4190" spans="1:23" x14ac:dyDescent="0.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</row>
    <row r="4191" spans="1:23" x14ac:dyDescent="0.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</row>
    <row r="4192" spans="1:23" x14ac:dyDescent="0.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</row>
    <row r="4193" spans="1:23" x14ac:dyDescent="0.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</row>
    <row r="4194" spans="1:23" x14ac:dyDescent="0.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</row>
    <row r="4195" spans="1:23" x14ac:dyDescent="0.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</row>
    <row r="4196" spans="1:23" x14ac:dyDescent="0.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</row>
    <row r="4197" spans="1:23" x14ac:dyDescent="0.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</row>
    <row r="4198" spans="1:23" x14ac:dyDescent="0.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</row>
    <row r="4199" spans="1:23" x14ac:dyDescent="0.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</row>
    <row r="4200" spans="1:23" x14ac:dyDescent="0.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</row>
    <row r="4201" spans="1:23" x14ac:dyDescent="0.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</row>
    <row r="4202" spans="1:23" x14ac:dyDescent="0.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</row>
    <row r="4203" spans="1:23" x14ac:dyDescent="0.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</row>
    <row r="4204" spans="1:23" x14ac:dyDescent="0.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</row>
    <row r="4205" spans="1:23" x14ac:dyDescent="0.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</row>
    <row r="4206" spans="1:23" x14ac:dyDescent="0.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</row>
    <row r="4207" spans="1:23" x14ac:dyDescent="0.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</row>
    <row r="4208" spans="1:23" x14ac:dyDescent="0.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</row>
    <row r="4209" spans="1:23" x14ac:dyDescent="0.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</row>
    <row r="4210" spans="1:23" x14ac:dyDescent="0.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</row>
    <row r="4211" spans="1:23" x14ac:dyDescent="0.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</row>
    <row r="4212" spans="1:23" x14ac:dyDescent="0.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</row>
    <row r="4213" spans="1:23" x14ac:dyDescent="0.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</row>
    <row r="4214" spans="1:23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</row>
    <row r="4215" spans="1:23" x14ac:dyDescent="0.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</row>
    <row r="4216" spans="1:23" x14ac:dyDescent="0.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</row>
    <row r="4217" spans="1:23" x14ac:dyDescent="0.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</row>
    <row r="4218" spans="1:23" x14ac:dyDescent="0.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</row>
    <row r="4219" spans="1:23" x14ac:dyDescent="0.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</row>
    <row r="4220" spans="1:23" x14ac:dyDescent="0.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</row>
    <row r="4221" spans="1:23" x14ac:dyDescent="0.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</row>
    <row r="4222" spans="1:23" x14ac:dyDescent="0.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</row>
    <row r="4223" spans="1:23" x14ac:dyDescent="0.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</row>
    <row r="4224" spans="1:23" x14ac:dyDescent="0.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</row>
    <row r="4225" spans="1:23" x14ac:dyDescent="0.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</row>
    <row r="4226" spans="1:23" x14ac:dyDescent="0.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</row>
    <row r="4227" spans="1:23" x14ac:dyDescent="0.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</row>
    <row r="4228" spans="1:23" x14ac:dyDescent="0.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</row>
    <row r="4229" spans="1:23" x14ac:dyDescent="0.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</row>
    <row r="4230" spans="1:23" x14ac:dyDescent="0.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</row>
    <row r="4231" spans="1:23" x14ac:dyDescent="0.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</row>
    <row r="4232" spans="1:23" x14ac:dyDescent="0.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</row>
    <row r="4233" spans="1:23" x14ac:dyDescent="0.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</row>
    <row r="4234" spans="1:23" x14ac:dyDescent="0.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</row>
    <row r="4235" spans="1:23" x14ac:dyDescent="0.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</row>
    <row r="4236" spans="1:23" x14ac:dyDescent="0.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</row>
    <row r="4237" spans="1:23" x14ac:dyDescent="0.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</row>
    <row r="4238" spans="1:23" x14ac:dyDescent="0.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</row>
    <row r="4239" spans="1:23" x14ac:dyDescent="0.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</row>
    <row r="4240" spans="1:23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</row>
    <row r="4241" spans="1:23" x14ac:dyDescent="0.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</row>
    <row r="4242" spans="1:23" x14ac:dyDescent="0.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</row>
    <row r="4243" spans="1:23" x14ac:dyDescent="0.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</row>
    <row r="4244" spans="1:23" x14ac:dyDescent="0.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</row>
    <row r="4245" spans="1:23" x14ac:dyDescent="0.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</row>
    <row r="4246" spans="1:23" x14ac:dyDescent="0.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</row>
    <row r="4247" spans="1:23" x14ac:dyDescent="0.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</row>
    <row r="4248" spans="1:23" x14ac:dyDescent="0.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</row>
    <row r="4249" spans="1:23" x14ac:dyDescent="0.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</row>
    <row r="4250" spans="1:23" x14ac:dyDescent="0.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</row>
    <row r="4251" spans="1:23" x14ac:dyDescent="0.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</row>
    <row r="4252" spans="1:23" x14ac:dyDescent="0.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</row>
    <row r="4253" spans="1:23" x14ac:dyDescent="0.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</row>
    <row r="4254" spans="1:23" x14ac:dyDescent="0.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</row>
    <row r="4255" spans="1:23" x14ac:dyDescent="0.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</row>
    <row r="4256" spans="1:23" x14ac:dyDescent="0.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</row>
    <row r="4257" spans="1:23" x14ac:dyDescent="0.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</row>
    <row r="4258" spans="1:23" x14ac:dyDescent="0.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</row>
    <row r="4259" spans="1:23" x14ac:dyDescent="0.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</row>
    <row r="4260" spans="1:23" x14ac:dyDescent="0.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</row>
    <row r="4261" spans="1:23" x14ac:dyDescent="0.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</row>
    <row r="4262" spans="1:23" x14ac:dyDescent="0.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</row>
    <row r="4263" spans="1:23" x14ac:dyDescent="0.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</row>
    <row r="4264" spans="1:23" x14ac:dyDescent="0.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</row>
    <row r="4265" spans="1:23" x14ac:dyDescent="0.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</row>
    <row r="4266" spans="1:23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</row>
    <row r="4267" spans="1:23" x14ac:dyDescent="0.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</row>
    <row r="4268" spans="1:23" x14ac:dyDescent="0.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</row>
    <row r="4269" spans="1:23" x14ac:dyDescent="0.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</row>
    <row r="4270" spans="1:23" x14ac:dyDescent="0.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</row>
    <row r="4271" spans="1:23" x14ac:dyDescent="0.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</row>
    <row r="4272" spans="1:23" x14ac:dyDescent="0.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</row>
    <row r="4273" spans="1:23" x14ac:dyDescent="0.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</row>
    <row r="4274" spans="1:23" x14ac:dyDescent="0.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</row>
    <row r="4275" spans="1:23" x14ac:dyDescent="0.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</row>
    <row r="4276" spans="1:23" x14ac:dyDescent="0.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</row>
    <row r="4277" spans="1:23" x14ac:dyDescent="0.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</row>
    <row r="4278" spans="1:23" x14ac:dyDescent="0.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</row>
    <row r="4279" spans="1:23" x14ac:dyDescent="0.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</row>
    <row r="4280" spans="1:23" x14ac:dyDescent="0.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</row>
    <row r="4281" spans="1:23" x14ac:dyDescent="0.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</row>
    <row r="4282" spans="1:23" x14ac:dyDescent="0.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</row>
    <row r="4283" spans="1:23" x14ac:dyDescent="0.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</row>
    <row r="4284" spans="1:23" x14ac:dyDescent="0.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</row>
    <row r="4285" spans="1:23" x14ac:dyDescent="0.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</row>
    <row r="4286" spans="1:23" x14ac:dyDescent="0.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</row>
    <row r="4287" spans="1:23" x14ac:dyDescent="0.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</row>
    <row r="4288" spans="1:23" x14ac:dyDescent="0.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</row>
    <row r="4289" spans="1:23" x14ac:dyDescent="0.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</row>
    <row r="4290" spans="1:23" x14ac:dyDescent="0.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</row>
    <row r="4291" spans="1:23" x14ac:dyDescent="0.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</row>
    <row r="4292" spans="1:23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</row>
    <row r="4293" spans="1:23" x14ac:dyDescent="0.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</row>
    <row r="4294" spans="1:23" x14ac:dyDescent="0.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</row>
    <row r="4295" spans="1:23" x14ac:dyDescent="0.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</row>
    <row r="4296" spans="1:23" x14ac:dyDescent="0.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</row>
    <row r="4297" spans="1:23" x14ac:dyDescent="0.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</row>
    <row r="4298" spans="1:23" x14ac:dyDescent="0.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</row>
    <row r="4299" spans="1:23" x14ac:dyDescent="0.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</row>
    <row r="4300" spans="1:23" x14ac:dyDescent="0.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</row>
    <row r="4301" spans="1:23" x14ac:dyDescent="0.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</row>
    <row r="4302" spans="1:23" x14ac:dyDescent="0.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</row>
    <row r="4303" spans="1:23" x14ac:dyDescent="0.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</row>
    <row r="4304" spans="1:23" x14ac:dyDescent="0.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</row>
    <row r="4305" spans="1:23" x14ac:dyDescent="0.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</row>
    <row r="4306" spans="1:23" x14ac:dyDescent="0.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</row>
    <row r="4307" spans="1:23" x14ac:dyDescent="0.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</row>
    <row r="4308" spans="1:23" x14ac:dyDescent="0.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</row>
    <row r="4309" spans="1:23" x14ac:dyDescent="0.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</row>
    <row r="4310" spans="1:23" x14ac:dyDescent="0.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</row>
    <row r="4311" spans="1:23" x14ac:dyDescent="0.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</row>
    <row r="4312" spans="1:23" x14ac:dyDescent="0.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</row>
    <row r="4313" spans="1:23" x14ac:dyDescent="0.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</row>
    <row r="4314" spans="1:23" x14ac:dyDescent="0.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</row>
    <row r="4315" spans="1:23" x14ac:dyDescent="0.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</row>
    <row r="4316" spans="1:23" x14ac:dyDescent="0.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</row>
    <row r="4317" spans="1:23" x14ac:dyDescent="0.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</row>
    <row r="4318" spans="1:23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</row>
    <row r="4319" spans="1:23" x14ac:dyDescent="0.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</row>
    <row r="4320" spans="1:23" x14ac:dyDescent="0.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</row>
    <row r="4321" spans="1:23" x14ac:dyDescent="0.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</row>
    <row r="4322" spans="1:23" x14ac:dyDescent="0.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</row>
    <row r="4323" spans="1:23" x14ac:dyDescent="0.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</row>
    <row r="4324" spans="1:23" x14ac:dyDescent="0.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</row>
    <row r="4325" spans="1:23" x14ac:dyDescent="0.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</row>
    <row r="4326" spans="1:23" x14ac:dyDescent="0.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</row>
    <row r="4327" spans="1:23" x14ac:dyDescent="0.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</row>
    <row r="4328" spans="1:23" x14ac:dyDescent="0.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</row>
    <row r="4329" spans="1:23" x14ac:dyDescent="0.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</row>
    <row r="4330" spans="1:23" x14ac:dyDescent="0.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</row>
    <row r="4331" spans="1:23" x14ac:dyDescent="0.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</row>
    <row r="4332" spans="1:23" x14ac:dyDescent="0.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</row>
    <row r="4333" spans="1:23" x14ac:dyDescent="0.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</row>
    <row r="4334" spans="1:23" x14ac:dyDescent="0.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</row>
    <row r="4335" spans="1:23" x14ac:dyDescent="0.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</row>
    <row r="4336" spans="1:23" x14ac:dyDescent="0.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</row>
    <row r="4337" spans="1:23" x14ac:dyDescent="0.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</row>
    <row r="4338" spans="1:23" x14ac:dyDescent="0.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</row>
    <row r="4339" spans="1:23" x14ac:dyDescent="0.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</row>
    <row r="4340" spans="1:23" x14ac:dyDescent="0.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</row>
    <row r="4341" spans="1:23" x14ac:dyDescent="0.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</row>
    <row r="4342" spans="1:23" x14ac:dyDescent="0.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</row>
    <row r="4343" spans="1:23" x14ac:dyDescent="0.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</row>
    <row r="4344" spans="1:23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</row>
    <row r="4345" spans="1:23" x14ac:dyDescent="0.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</row>
    <row r="4346" spans="1:23" x14ac:dyDescent="0.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</row>
    <row r="4347" spans="1:23" x14ac:dyDescent="0.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</row>
    <row r="4348" spans="1:23" x14ac:dyDescent="0.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</row>
    <row r="4349" spans="1:23" x14ac:dyDescent="0.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</row>
    <row r="4350" spans="1:23" x14ac:dyDescent="0.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</row>
    <row r="4351" spans="1:23" x14ac:dyDescent="0.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</row>
    <row r="4352" spans="1:23" x14ac:dyDescent="0.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</row>
    <row r="4353" spans="1:23" x14ac:dyDescent="0.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</row>
    <row r="4354" spans="1:23" x14ac:dyDescent="0.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</row>
    <row r="4355" spans="1:23" x14ac:dyDescent="0.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</row>
    <row r="4356" spans="1:23" x14ac:dyDescent="0.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</row>
    <row r="4357" spans="1:23" x14ac:dyDescent="0.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</row>
    <row r="4358" spans="1:23" x14ac:dyDescent="0.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</row>
    <row r="4359" spans="1:23" x14ac:dyDescent="0.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</row>
    <row r="4360" spans="1:23" x14ac:dyDescent="0.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</row>
    <row r="4361" spans="1:23" x14ac:dyDescent="0.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</row>
    <row r="4362" spans="1:23" x14ac:dyDescent="0.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</row>
    <row r="4363" spans="1:23" x14ac:dyDescent="0.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</row>
    <row r="4364" spans="1:23" x14ac:dyDescent="0.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</row>
    <row r="4365" spans="1:23" x14ac:dyDescent="0.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</row>
    <row r="4366" spans="1:23" x14ac:dyDescent="0.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</row>
    <row r="4367" spans="1:23" x14ac:dyDescent="0.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</row>
    <row r="4368" spans="1:23" x14ac:dyDescent="0.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</row>
    <row r="4369" spans="1:23" x14ac:dyDescent="0.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</row>
    <row r="4370" spans="1:23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</row>
    <row r="4371" spans="1:23" x14ac:dyDescent="0.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</row>
    <row r="4372" spans="1:23" x14ac:dyDescent="0.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</row>
    <row r="4373" spans="1:23" x14ac:dyDescent="0.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</row>
    <row r="4374" spans="1:23" x14ac:dyDescent="0.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</row>
    <row r="4375" spans="1:23" x14ac:dyDescent="0.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</row>
    <row r="4376" spans="1:23" x14ac:dyDescent="0.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</row>
    <row r="4377" spans="1:23" x14ac:dyDescent="0.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</row>
    <row r="4378" spans="1:23" x14ac:dyDescent="0.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</row>
    <row r="4379" spans="1:23" x14ac:dyDescent="0.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</row>
    <row r="4380" spans="1:23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</row>
    <row r="4381" spans="1:23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</row>
    <row r="4382" spans="1:23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</row>
    <row r="4383" spans="1:23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</row>
    <row r="4384" spans="1:23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</row>
    <row r="4385" spans="1:23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</row>
    <row r="4386" spans="1:23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</row>
    <row r="4387" spans="1:23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</row>
    <row r="4388" spans="1:23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</row>
    <row r="4389" spans="1:23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</row>
    <row r="4390" spans="1:23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</row>
    <row r="4391" spans="1:23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</row>
    <row r="4392" spans="1:23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</row>
    <row r="4393" spans="1:23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</row>
    <row r="4394" spans="1:23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</row>
    <row r="4395" spans="1:23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</row>
    <row r="4396" spans="1:23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</row>
    <row r="4397" spans="1:23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</row>
    <row r="4398" spans="1:23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</row>
    <row r="4399" spans="1:23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</row>
    <row r="4400" spans="1:23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</row>
    <row r="4401" spans="1:23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</row>
    <row r="4402" spans="1:23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</row>
    <row r="4403" spans="1:23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</row>
    <row r="4404" spans="1:23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</row>
    <row r="4405" spans="1:23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</row>
    <row r="4406" spans="1:23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</row>
    <row r="4407" spans="1:23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</row>
    <row r="4408" spans="1:23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</row>
    <row r="4409" spans="1:23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</row>
    <row r="4410" spans="1:23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</row>
    <row r="4411" spans="1:23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</row>
    <row r="4412" spans="1:23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</row>
    <row r="4413" spans="1:23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</row>
    <row r="4414" spans="1:23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</row>
    <row r="4415" spans="1:23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</row>
    <row r="4416" spans="1:23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</row>
    <row r="4417" spans="1:23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</row>
    <row r="4418" spans="1:23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</row>
    <row r="4419" spans="1:23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</row>
    <row r="4420" spans="1:23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</row>
    <row r="4421" spans="1:23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</row>
    <row r="4422" spans="1:23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</row>
    <row r="4423" spans="1:23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</row>
    <row r="4424" spans="1:23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</row>
    <row r="4425" spans="1:23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</row>
    <row r="4426" spans="1:23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</row>
    <row r="4427" spans="1:23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</row>
    <row r="4428" spans="1:23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</row>
    <row r="4429" spans="1:23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</row>
    <row r="4430" spans="1:23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</row>
    <row r="4431" spans="1:23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</row>
    <row r="4432" spans="1:23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</row>
    <row r="4433" spans="1:23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</row>
    <row r="4434" spans="1:23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</row>
    <row r="4435" spans="1:23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</row>
    <row r="4436" spans="1:23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</row>
    <row r="4437" spans="1:23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</row>
    <row r="4438" spans="1:23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</row>
    <row r="4439" spans="1:23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</row>
    <row r="4440" spans="1:23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</row>
    <row r="4441" spans="1:23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</row>
    <row r="4442" spans="1:23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</row>
    <row r="4443" spans="1:23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</row>
    <row r="4444" spans="1:23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</row>
    <row r="4445" spans="1:23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</row>
    <row r="4446" spans="1:23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</row>
    <row r="4447" spans="1:23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</row>
    <row r="4448" spans="1:23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</row>
    <row r="4449" spans="1:23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</row>
    <row r="4450" spans="1:23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</row>
    <row r="4451" spans="1:23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</row>
    <row r="4452" spans="1:23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</row>
    <row r="4453" spans="1:23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</row>
    <row r="4454" spans="1:23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</row>
    <row r="4455" spans="1:23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</row>
    <row r="4456" spans="1:23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</row>
    <row r="4457" spans="1:23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</row>
    <row r="4458" spans="1:23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</row>
    <row r="4459" spans="1:23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</row>
    <row r="4460" spans="1:23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</row>
    <row r="4461" spans="1:23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</row>
    <row r="4462" spans="1:23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</row>
    <row r="4463" spans="1:23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</row>
    <row r="4464" spans="1:23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</row>
    <row r="4465" spans="1:23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</row>
    <row r="4466" spans="1:23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</row>
    <row r="4467" spans="1:23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</row>
    <row r="4468" spans="1:23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</row>
    <row r="4469" spans="1:23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</row>
    <row r="4470" spans="1:23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</row>
    <row r="4471" spans="1:23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</row>
    <row r="4472" spans="1:23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</row>
    <row r="4473" spans="1:23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</row>
    <row r="4474" spans="1:23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</row>
    <row r="4475" spans="1:23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</row>
    <row r="4476" spans="1:23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</row>
    <row r="4477" spans="1:23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</row>
    <row r="4478" spans="1:23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</row>
    <row r="4479" spans="1:23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</row>
    <row r="4480" spans="1:23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</row>
    <row r="4481" spans="1:23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</row>
    <row r="4482" spans="1:23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</row>
    <row r="4483" spans="1:23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</row>
    <row r="4484" spans="1:23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</row>
    <row r="4485" spans="1:23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</row>
    <row r="4486" spans="1:23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</row>
    <row r="4487" spans="1:23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</row>
    <row r="4488" spans="1:23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</row>
    <row r="4489" spans="1:23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</row>
    <row r="4490" spans="1:23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</row>
    <row r="4491" spans="1:23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</row>
    <row r="4492" spans="1:23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</row>
    <row r="4493" spans="1:23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</row>
    <row r="4494" spans="1:23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</row>
    <row r="4495" spans="1:23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</row>
    <row r="4496" spans="1:23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</row>
    <row r="4497" spans="1:23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</row>
    <row r="4498" spans="1:23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</row>
    <row r="4499" spans="1:23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</row>
    <row r="4500" spans="1:23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</row>
    <row r="4501" spans="1:23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</row>
    <row r="4502" spans="1:23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</row>
    <row r="4503" spans="1:23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</row>
    <row r="4504" spans="1:23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</row>
    <row r="4505" spans="1:23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</row>
    <row r="4506" spans="1:23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</row>
    <row r="4507" spans="1:23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</row>
    <row r="4508" spans="1:23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</row>
    <row r="4509" spans="1:23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</row>
    <row r="4510" spans="1:23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</row>
    <row r="4511" spans="1:23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</row>
    <row r="4512" spans="1:23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</row>
    <row r="4513" spans="1:23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</row>
    <row r="4514" spans="1:23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</row>
    <row r="4515" spans="1:23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</row>
    <row r="4516" spans="1:23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</row>
    <row r="4517" spans="1:23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</row>
    <row r="4518" spans="1:23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</row>
    <row r="4519" spans="1:23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</row>
    <row r="4520" spans="1:23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</row>
    <row r="4521" spans="1:23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</row>
    <row r="4522" spans="1:23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</row>
    <row r="4523" spans="1:23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</row>
    <row r="4524" spans="1:23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</row>
    <row r="4525" spans="1:23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</row>
    <row r="4526" spans="1:23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</row>
    <row r="4527" spans="1:23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</row>
    <row r="4528" spans="1:23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</row>
    <row r="4529" spans="1:23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</row>
    <row r="4530" spans="1:23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</row>
    <row r="4531" spans="1:23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</row>
    <row r="4532" spans="1:23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</row>
    <row r="4533" spans="1:23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</row>
    <row r="4534" spans="1:23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</row>
    <row r="4535" spans="1:23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</row>
    <row r="4536" spans="1:23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</row>
    <row r="4537" spans="1:23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</row>
    <row r="4538" spans="1:23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</row>
    <row r="4539" spans="1:23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</row>
    <row r="4540" spans="1:23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</row>
    <row r="4541" spans="1:23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</row>
    <row r="4542" spans="1:23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</row>
    <row r="4543" spans="1:23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</row>
    <row r="4544" spans="1:23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</row>
    <row r="4545" spans="1:23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</row>
    <row r="4546" spans="1:23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</row>
    <row r="4547" spans="1:23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</row>
    <row r="4548" spans="1:23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</row>
    <row r="4549" spans="1:23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</row>
    <row r="4550" spans="1:23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</row>
    <row r="4551" spans="1:23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</row>
    <row r="4552" spans="1:23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</row>
    <row r="4553" spans="1:23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</row>
    <row r="4554" spans="1:23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</row>
    <row r="4555" spans="1:23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</row>
    <row r="4556" spans="1:23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</row>
    <row r="4557" spans="1:23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</row>
    <row r="4558" spans="1:23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</row>
    <row r="4559" spans="1:23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</row>
    <row r="4560" spans="1:23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</row>
    <row r="4561" spans="1:23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</row>
    <row r="4562" spans="1:23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</row>
    <row r="4563" spans="1:23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</row>
    <row r="4564" spans="1:23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</row>
    <row r="4565" spans="1:23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</row>
    <row r="4566" spans="1:23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</row>
    <row r="4567" spans="1:23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</row>
    <row r="4568" spans="1:23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</row>
    <row r="4569" spans="1:23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</row>
    <row r="4570" spans="1:23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</row>
    <row r="4571" spans="1:23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</row>
    <row r="4572" spans="1:23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</row>
    <row r="4573" spans="1:23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</row>
    <row r="4574" spans="1:23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</row>
    <row r="4575" spans="1:23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</row>
    <row r="4576" spans="1:23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</row>
    <row r="4577" spans="1:23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</row>
    <row r="4578" spans="1:23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</row>
    <row r="4579" spans="1:23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</row>
    <row r="4580" spans="1:23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</row>
    <row r="4581" spans="1:23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</row>
    <row r="4582" spans="1:23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</row>
    <row r="4583" spans="1:23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</row>
    <row r="4584" spans="1:23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</row>
    <row r="4585" spans="1:23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</row>
    <row r="4586" spans="1:23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</row>
    <row r="4587" spans="1:23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</row>
    <row r="4588" spans="1:23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</row>
    <row r="4589" spans="1:23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</row>
    <row r="4590" spans="1:23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</row>
    <row r="4591" spans="1:23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</row>
    <row r="4592" spans="1:23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</row>
    <row r="4593" spans="1:23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</row>
    <row r="4594" spans="1:23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</row>
    <row r="4595" spans="1:23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</row>
    <row r="4596" spans="1:23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</row>
    <row r="4597" spans="1:23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</row>
    <row r="4598" spans="1:23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</row>
    <row r="4599" spans="1:23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</row>
    <row r="4600" spans="1:23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</row>
    <row r="4601" spans="1:23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</row>
    <row r="4602" spans="1:23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</row>
    <row r="4603" spans="1:23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</row>
    <row r="4604" spans="1:23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</row>
    <row r="4605" spans="1:23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</row>
    <row r="4606" spans="1:23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</row>
    <row r="4607" spans="1:23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</row>
    <row r="4608" spans="1:23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</row>
    <row r="4609" spans="1:23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</row>
    <row r="4610" spans="1:23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</row>
    <row r="4611" spans="1:23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</row>
    <row r="4612" spans="1:23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</row>
    <row r="4613" spans="1:23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</row>
    <row r="4614" spans="1:23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</row>
    <row r="4615" spans="1:23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</row>
    <row r="4616" spans="1:23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</row>
    <row r="4617" spans="1:23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</row>
    <row r="4618" spans="1:23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</row>
    <row r="4619" spans="1:23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</row>
    <row r="4620" spans="1:23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</row>
    <row r="4621" spans="1:23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</row>
    <row r="4622" spans="1:23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</row>
    <row r="4623" spans="1:23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</row>
    <row r="4624" spans="1:23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</row>
    <row r="4625" spans="1:23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</row>
    <row r="4626" spans="1:23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</row>
    <row r="4627" spans="1:23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</row>
    <row r="4628" spans="1:23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</row>
    <row r="4629" spans="1:23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</row>
    <row r="4630" spans="1:23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</row>
    <row r="4631" spans="1:23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</row>
    <row r="4632" spans="1:23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</row>
    <row r="4633" spans="1:23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</row>
    <row r="4634" spans="1:23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</row>
    <row r="4635" spans="1:23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</row>
    <row r="4636" spans="1:23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</row>
    <row r="4637" spans="1:23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</row>
    <row r="4638" spans="1:23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</row>
    <row r="4639" spans="1:23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</row>
    <row r="4640" spans="1:23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</row>
    <row r="4641" spans="1:23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</row>
    <row r="4642" spans="1:23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</row>
    <row r="4643" spans="1:23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</row>
    <row r="4644" spans="1:23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</row>
    <row r="4645" spans="1:23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</row>
    <row r="4646" spans="1:23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</row>
    <row r="4647" spans="1:23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</row>
    <row r="4648" spans="1:23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</row>
    <row r="4649" spans="1:23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</row>
    <row r="4650" spans="1:23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</row>
    <row r="4651" spans="1:23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</row>
    <row r="4652" spans="1:23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</row>
    <row r="4653" spans="1:23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</row>
    <row r="4654" spans="1:23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</row>
    <row r="4655" spans="1:23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</row>
    <row r="4656" spans="1:23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</row>
    <row r="4657" spans="1:23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</row>
    <row r="4658" spans="1:23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</row>
    <row r="4659" spans="1:23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</row>
    <row r="4660" spans="1:23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</row>
    <row r="4661" spans="1:23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</row>
    <row r="4662" spans="1:23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</row>
    <row r="4663" spans="1:23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</row>
    <row r="4664" spans="1:23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</row>
    <row r="4665" spans="1:23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</row>
    <row r="4666" spans="1:23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</row>
    <row r="4667" spans="1:23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</row>
    <row r="4668" spans="1:23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</row>
    <row r="4669" spans="1:23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</row>
    <row r="4670" spans="1:23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</row>
    <row r="4671" spans="1:23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</row>
    <row r="4672" spans="1:23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</row>
    <row r="4673" spans="1:23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</row>
    <row r="4674" spans="1:23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</row>
    <row r="4675" spans="1:23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</row>
    <row r="4676" spans="1:23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</row>
    <row r="4677" spans="1:23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</row>
    <row r="4678" spans="1:23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</row>
    <row r="4679" spans="1:23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</row>
    <row r="4680" spans="1:23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</row>
    <row r="4681" spans="1:23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</row>
    <row r="4682" spans="1:23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</row>
    <row r="4683" spans="1:23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</row>
    <row r="4684" spans="1:23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</row>
    <row r="4685" spans="1:23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</row>
    <row r="4686" spans="1:23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</row>
    <row r="4687" spans="1:23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</row>
    <row r="4688" spans="1:23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</row>
    <row r="4689" spans="1:23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</row>
    <row r="4690" spans="1:23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</row>
    <row r="4691" spans="1:23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</row>
    <row r="4692" spans="1:23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</row>
    <row r="4693" spans="1:23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</row>
    <row r="4694" spans="1:23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</row>
    <row r="4695" spans="1:23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</row>
    <row r="4696" spans="1:23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</row>
    <row r="4697" spans="1:23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</row>
    <row r="4698" spans="1:23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</row>
    <row r="4699" spans="1:23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</row>
    <row r="4700" spans="1:23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</row>
    <row r="4701" spans="1:23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</row>
    <row r="4702" spans="1:23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</row>
    <row r="4703" spans="1:23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</row>
    <row r="4704" spans="1:23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</row>
    <row r="4705" spans="1:23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</row>
    <row r="4706" spans="1:23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</row>
    <row r="4707" spans="1:23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</row>
    <row r="4708" spans="1:23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</row>
    <row r="4709" spans="1:23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</row>
    <row r="4710" spans="1:23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</row>
    <row r="4711" spans="1:23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</row>
    <row r="4712" spans="1:23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</row>
    <row r="4713" spans="1:23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</row>
    <row r="4714" spans="1:23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</row>
    <row r="4715" spans="1:23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</row>
    <row r="4716" spans="1:23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</row>
    <row r="4717" spans="1:23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</row>
    <row r="4718" spans="1:23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</row>
    <row r="4719" spans="1:23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</row>
    <row r="4720" spans="1:23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</row>
    <row r="4721" spans="1:23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</row>
    <row r="4722" spans="1:23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</row>
    <row r="4723" spans="1:23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</row>
    <row r="4724" spans="1:23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</row>
    <row r="4725" spans="1:23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</row>
    <row r="4726" spans="1:23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</row>
    <row r="4727" spans="1:23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</row>
    <row r="4728" spans="1:23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</row>
    <row r="4729" spans="1:23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</row>
    <row r="4730" spans="1:23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</row>
    <row r="4731" spans="1:23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</row>
    <row r="4732" spans="1:23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</row>
    <row r="4733" spans="1:23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</row>
    <row r="4734" spans="1:23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</row>
    <row r="4735" spans="1:23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</row>
    <row r="4736" spans="1:23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</row>
    <row r="4737" spans="1:23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</row>
    <row r="4738" spans="1:23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</row>
    <row r="4739" spans="1:23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</row>
    <row r="4740" spans="1:23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</row>
    <row r="4741" spans="1:23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</row>
    <row r="4742" spans="1:23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</row>
    <row r="4743" spans="1:23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</row>
    <row r="4744" spans="1:23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</row>
    <row r="4745" spans="1:23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</row>
    <row r="4746" spans="1:23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</row>
    <row r="4747" spans="1:23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</row>
    <row r="4748" spans="1:23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</row>
    <row r="4749" spans="1:23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</row>
    <row r="4750" spans="1:23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</row>
    <row r="4751" spans="1:23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</row>
    <row r="4752" spans="1:23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</row>
    <row r="4753" spans="1:23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</row>
    <row r="4754" spans="1:23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</row>
    <row r="4755" spans="1:23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</row>
    <row r="4756" spans="1:23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</row>
    <row r="4757" spans="1:23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</row>
    <row r="4758" spans="1:23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</row>
    <row r="4759" spans="1:23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</row>
    <row r="4760" spans="1:23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</row>
    <row r="4761" spans="1:23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</row>
    <row r="4762" spans="1:23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</row>
    <row r="4763" spans="1:23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</row>
    <row r="4764" spans="1:23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</row>
    <row r="4765" spans="1:23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</row>
    <row r="4766" spans="1:23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</row>
    <row r="4767" spans="1:23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</row>
    <row r="4768" spans="1:23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</row>
    <row r="4769" spans="1:23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</row>
    <row r="4770" spans="1:23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</row>
    <row r="4771" spans="1:23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</row>
    <row r="4772" spans="1:23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</row>
    <row r="4773" spans="1:23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</row>
    <row r="4774" spans="1:23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</row>
    <row r="4775" spans="1:23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</row>
    <row r="4776" spans="1:23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</row>
    <row r="4777" spans="1:23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</row>
    <row r="4778" spans="1:23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</row>
    <row r="4779" spans="1:23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</row>
    <row r="4780" spans="1:23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</row>
    <row r="4781" spans="1:23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</row>
    <row r="4782" spans="1:23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</row>
    <row r="4783" spans="1:23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</row>
    <row r="4784" spans="1:23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</row>
    <row r="4785" spans="1:23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</row>
    <row r="4786" spans="1:23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</row>
    <row r="4787" spans="1:23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</row>
    <row r="4788" spans="1:23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</row>
    <row r="4789" spans="1:23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</row>
    <row r="4790" spans="1:23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</row>
    <row r="4791" spans="1:23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</row>
    <row r="4792" spans="1:23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</row>
    <row r="4793" spans="1:23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</row>
    <row r="4794" spans="1:23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</row>
    <row r="4795" spans="1:23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</row>
    <row r="4796" spans="1:23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</row>
    <row r="4797" spans="1:23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</row>
    <row r="4798" spans="1:23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</row>
    <row r="4799" spans="1:23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</row>
    <row r="4800" spans="1:23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</row>
    <row r="4801" spans="1:23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</row>
    <row r="4802" spans="1:23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</row>
    <row r="4803" spans="1:23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</row>
    <row r="4804" spans="1:23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</row>
    <row r="4805" spans="1:23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</row>
    <row r="4806" spans="1:23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</row>
    <row r="4807" spans="1:23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</row>
    <row r="4808" spans="1:23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</row>
    <row r="4809" spans="1:23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</row>
    <row r="4810" spans="1:23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</row>
    <row r="4811" spans="1:23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</row>
    <row r="4812" spans="1:23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</row>
    <row r="4813" spans="1:23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</row>
    <row r="4814" spans="1:23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</row>
    <row r="4815" spans="1:23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</row>
    <row r="4816" spans="1:23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</row>
    <row r="4817" spans="1:23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</row>
    <row r="4818" spans="1:23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</row>
    <row r="4819" spans="1:23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</row>
    <row r="4820" spans="1:23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</row>
    <row r="4821" spans="1:23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</row>
    <row r="4822" spans="1:23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</row>
    <row r="4823" spans="1:23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</row>
    <row r="4824" spans="1:23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</row>
    <row r="4825" spans="1:23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</row>
    <row r="4826" spans="1:23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</row>
    <row r="4827" spans="1:23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</row>
    <row r="4828" spans="1:23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</row>
    <row r="4829" spans="1:23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</row>
    <row r="4830" spans="1:23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</row>
    <row r="4831" spans="1:23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</row>
    <row r="4832" spans="1:23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</row>
    <row r="4833" spans="1:23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</row>
    <row r="4834" spans="1:23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</row>
    <row r="4835" spans="1:23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</row>
    <row r="4836" spans="1:23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</row>
    <row r="4837" spans="1:23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</row>
    <row r="4838" spans="1:23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</row>
    <row r="4839" spans="1:23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</row>
    <row r="4840" spans="1:23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</row>
    <row r="4841" spans="1:23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</row>
    <row r="4842" spans="1:23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</row>
    <row r="4843" spans="1:23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</row>
    <row r="4844" spans="1:23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</row>
    <row r="4845" spans="1:23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</row>
    <row r="4846" spans="1:23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</row>
    <row r="4847" spans="1:23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</row>
    <row r="4848" spans="1:23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</row>
    <row r="4849" spans="1:23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</row>
    <row r="4850" spans="1:23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</row>
    <row r="4851" spans="1:23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</row>
    <row r="4852" spans="1:23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</row>
    <row r="4853" spans="1:23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</row>
    <row r="4854" spans="1:23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</row>
    <row r="4855" spans="1:23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</row>
    <row r="4856" spans="1:23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</row>
    <row r="4857" spans="1:23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</row>
    <row r="4858" spans="1:23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</row>
    <row r="4859" spans="1:23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</row>
    <row r="4860" spans="1:23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</row>
    <row r="4861" spans="1:23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</row>
    <row r="4862" spans="1:23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</row>
    <row r="4863" spans="1:23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</row>
    <row r="4864" spans="1:23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</row>
    <row r="4865" spans="1:23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</row>
    <row r="4866" spans="1:23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</row>
    <row r="4867" spans="1:23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</row>
    <row r="4868" spans="1:23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</row>
    <row r="4869" spans="1:23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</row>
    <row r="4870" spans="1:23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</row>
    <row r="4871" spans="1:23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</row>
    <row r="4872" spans="1:23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</row>
    <row r="4873" spans="1:23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</row>
    <row r="4874" spans="1:23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</row>
    <row r="4875" spans="1:23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</row>
    <row r="4876" spans="1:23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</row>
    <row r="4877" spans="1:23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</row>
    <row r="4878" spans="1:23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</row>
    <row r="4879" spans="1:23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</row>
    <row r="4880" spans="1:23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</row>
    <row r="4881" spans="1:23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</row>
    <row r="4882" spans="1:23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</row>
    <row r="4883" spans="1:23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</row>
    <row r="4884" spans="1:23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</row>
    <row r="4885" spans="1:23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</row>
    <row r="4886" spans="1:23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</row>
    <row r="4887" spans="1:23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</row>
    <row r="4888" spans="1:23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</row>
    <row r="4889" spans="1:23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</row>
    <row r="4890" spans="1:23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</row>
    <row r="4891" spans="1:23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</row>
    <row r="4892" spans="1:23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</row>
    <row r="4893" spans="1:23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</row>
    <row r="4894" spans="1:23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</row>
    <row r="4895" spans="1:23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</row>
    <row r="4896" spans="1:23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</row>
    <row r="4897" spans="1:23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</row>
    <row r="4898" spans="1:23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</row>
    <row r="4899" spans="1:23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</row>
    <row r="4900" spans="1:23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</row>
    <row r="4901" spans="1:23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</row>
    <row r="4902" spans="1:23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</row>
    <row r="4903" spans="1:23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</row>
    <row r="4904" spans="1:23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</row>
    <row r="4905" spans="1:23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</row>
    <row r="4906" spans="1:23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</row>
    <row r="4907" spans="1:23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</row>
    <row r="4908" spans="1:23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</row>
    <row r="4909" spans="1:23" x14ac:dyDescent="0.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</row>
    <row r="4910" spans="1:23" x14ac:dyDescent="0.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</row>
    <row r="4911" spans="1:23" x14ac:dyDescent="0.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</row>
    <row r="4912" spans="1:23" x14ac:dyDescent="0.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</row>
    <row r="4913" spans="1:23" x14ac:dyDescent="0.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</row>
    <row r="4914" spans="1:23" x14ac:dyDescent="0.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</row>
    <row r="4915" spans="1:23" x14ac:dyDescent="0.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</row>
    <row r="4916" spans="1:23" x14ac:dyDescent="0.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</row>
    <row r="4917" spans="1:23" x14ac:dyDescent="0.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</row>
    <row r="4918" spans="1:23" x14ac:dyDescent="0.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</row>
    <row r="4919" spans="1:23" x14ac:dyDescent="0.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</row>
    <row r="4920" spans="1:23" x14ac:dyDescent="0.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</row>
    <row r="4921" spans="1:23" x14ac:dyDescent="0.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</row>
    <row r="4922" spans="1:23" x14ac:dyDescent="0.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</row>
    <row r="4923" spans="1:23" x14ac:dyDescent="0.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</row>
    <row r="4924" spans="1:23" x14ac:dyDescent="0.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</row>
    <row r="4925" spans="1:23" x14ac:dyDescent="0.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</row>
    <row r="4926" spans="1:23" x14ac:dyDescent="0.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</row>
    <row r="4927" spans="1:23" x14ac:dyDescent="0.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</row>
    <row r="4928" spans="1:23" x14ac:dyDescent="0.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</row>
    <row r="4929" spans="1:23" x14ac:dyDescent="0.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</row>
    <row r="4930" spans="1:23" x14ac:dyDescent="0.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</row>
    <row r="4931" spans="1:23" x14ac:dyDescent="0.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</row>
    <row r="4932" spans="1:23" x14ac:dyDescent="0.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</row>
    <row r="4933" spans="1:23" x14ac:dyDescent="0.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</row>
    <row r="4934" spans="1:23" x14ac:dyDescent="0.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</row>
    <row r="4935" spans="1:23" x14ac:dyDescent="0.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</row>
    <row r="4936" spans="1:23" x14ac:dyDescent="0.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</row>
    <row r="4937" spans="1:23" x14ac:dyDescent="0.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</row>
    <row r="4938" spans="1:23" x14ac:dyDescent="0.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</row>
    <row r="4939" spans="1:23" x14ac:dyDescent="0.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</row>
    <row r="4940" spans="1:23" x14ac:dyDescent="0.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</row>
    <row r="4941" spans="1:23" x14ac:dyDescent="0.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</row>
    <row r="4942" spans="1:23" x14ac:dyDescent="0.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</row>
    <row r="4943" spans="1:23" x14ac:dyDescent="0.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</row>
    <row r="4944" spans="1:23" x14ac:dyDescent="0.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</row>
    <row r="4945" spans="1:23" x14ac:dyDescent="0.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</row>
    <row r="4946" spans="1:23" x14ac:dyDescent="0.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</row>
    <row r="4947" spans="1:23" x14ac:dyDescent="0.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</row>
    <row r="4948" spans="1:23" x14ac:dyDescent="0.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</row>
    <row r="4949" spans="1:23" x14ac:dyDescent="0.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</row>
    <row r="4950" spans="1:23" x14ac:dyDescent="0.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</row>
    <row r="4951" spans="1:23" x14ac:dyDescent="0.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</row>
    <row r="4952" spans="1:23" x14ac:dyDescent="0.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</row>
    <row r="4953" spans="1:23" x14ac:dyDescent="0.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</row>
    <row r="4954" spans="1:23" x14ac:dyDescent="0.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</row>
    <row r="4955" spans="1:23" x14ac:dyDescent="0.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</row>
    <row r="4956" spans="1:23" x14ac:dyDescent="0.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</row>
    <row r="4957" spans="1:23" x14ac:dyDescent="0.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</row>
    <row r="4958" spans="1:23" x14ac:dyDescent="0.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</row>
    <row r="4959" spans="1:23" x14ac:dyDescent="0.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</row>
    <row r="4960" spans="1:23" x14ac:dyDescent="0.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</row>
    <row r="4961" spans="1:23" x14ac:dyDescent="0.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</row>
    <row r="4962" spans="1:23" x14ac:dyDescent="0.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</row>
    <row r="4963" spans="1:23" x14ac:dyDescent="0.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</row>
    <row r="4964" spans="1:23" x14ac:dyDescent="0.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</row>
    <row r="4965" spans="1:23" x14ac:dyDescent="0.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</row>
    <row r="4966" spans="1:23" x14ac:dyDescent="0.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</row>
    <row r="4967" spans="1:23" x14ac:dyDescent="0.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</row>
    <row r="4968" spans="1:23" x14ac:dyDescent="0.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</row>
    <row r="4969" spans="1:23" x14ac:dyDescent="0.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</row>
    <row r="4970" spans="1:23" x14ac:dyDescent="0.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</row>
    <row r="4971" spans="1:23" x14ac:dyDescent="0.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</row>
    <row r="4972" spans="1:23" x14ac:dyDescent="0.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</row>
    <row r="4973" spans="1:23" x14ac:dyDescent="0.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</row>
    <row r="4974" spans="1:23" x14ac:dyDescent="0.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</row>
    <row r="4975" spans="1:23" x14ac:dyDescent="0.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</row>
    <row r="4976" spans="1:23" x14ac:dyDescent="0.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</row>
    <row r="4977" spans="1:23" x14ac:dyDescent="0.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</row>
    <row r="4978" spans="1:23" x14ac:dyDescent="0.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</row>
    <row r="4979" spans="1:23" x14ac:dyDescent="0.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</row>
    <row r="4980" spans="1:23" x14ac:dyDescent="0.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</row>
    <row r="4981" spans="1:23" x14ac:dyDescent="0.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</row>
    <row r="4982" spans="1:23" x14ac:dyDescent="0.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</row>
    <row r="4983" spans="1:23" x14ac:dyDescent="0.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</row>
    <row r="4984" spans="1:23" x14ac:dyDescent="0.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</row>
    <row r="4985" spans="1:23" x14ac:dyDescent="0.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</row>
    <row r="4986" spans="1:23" x14ac:dyDescent="0.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</row>
    <row r="4987" spans="1:23" x14ac:dyDescent="0.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</row>
    <row r="4988" spans="1:23" x14ac:dyDescent="0.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</row>
    <row r="4989" spans="1:23" x14ac:dyDescent="0.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</row>
    <row r="4990" spans="1:23" x14ac:dyDescent="0.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</row>
    <row r="4991" spans="1:23" x14ac:dyDescent="0.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</row>
  </sheetData>
  <sheetProtection algorithmName="SHA-512" hashValue="QzXcZ135ZPuvhe82RFwU104ge+NWPkeFYoSgwJR27O9gs/O8VQX3PhbyshRS7Jhc54vNo6L/jtcECK7SRnifEw==" saltValue="GEMR2AFW+6hLFIjgFh1KGw==" spinCount="100000" sheet="1" selectLockedCells="1" selectUnlockedCells="1"/>
  <autoFilter ref="A1:U302" xr:uid="{00000000-0009-0000-0000-000000000000}">
    <sortState xmlns:xlrd2="http://schemas.microsoft.com/office/spreadsheetml/2017/richdata2" ref="A2:U302">
      <sortCondition ref="B1:B302"/>
    </sortState>
  </autoFilter>
  <sortState xmlns:xlrd2="http://schemas.microsoft.com/office/spreadsheetml/2017/richdata2" ref="A2:W4991">
    <sortCondition ref="B2:B499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89D6-E447-4865-A4FC-7060D337F822}">
  <dimension ref="A1:V297"/>
  <sheetViews>
    <sheetView workbookViewId="0"/>
  </sheetViews>
  <sheetFormatPr defaultColWidth="21.28515625" defaultRowHeight="15" x14ac:dyDescent="0.25"/>
  <cols>
    <col min="4" max="4" width="15.5703125" customWidth="1"/>
    <col min="5" max="5" width="3.85546875" customWidth="1"/>
    <col min="6" max="6" width="18" customWidth="1"/>
    <col min="7" max="14" width="0" hidden="1" customWidth="1"/>
    <col min="15" max="15" width="12.85546875" customWidth="1"/>
    <col min="16" max="16" width="16.85546875" customWidth="1"/>
    <col min="18" max="18" width="15.7109375" customWidth="1"/>
    <col min="19" max="19" width="18.28515625" customWidth="1"/>
  </cols>
  <sheetData>
    <row r="1" spans="1:22" s="2" customFormat="1" x14ac:dyDescent="0.25">
      <c r="A1" s="2" t="s">
        <v>7</v>
      </c>
      <c r="B1" s="2" t="s">
        <v>0</v>
      </c>
      <c r="C1" s="2" t="s">
        <v>1</v>
      </c>
      <c r="D1" s="2" t="s">
        <v>2</v>
      </c>
      <c r="F1" s="2" t="s">
        <v>4</v>
      </c>
      <c r="G1" s="2" t="s">
        <v>20</v>
      </c>
      <c r="H1" s="2" t="s">
        <v>12</v>
      </c>
      <c r="I1" s="2" t="s">
        <v>8</v>
      </c>
      <c r="J1" s="2" t="s">
        <v>9</v>
      </c>
      <c r="K1" s="2" t="s">
        <v>10</v>
      </c>
      <c r="L1" s="2" t="s">
        <v>11</v>
      </c>
      <c r="N1" s="2" t="s">
        <v>5</v>
      </c>
      <c r="O1" s="2" t="s">
        <v>17</v>
      </c>
      <c r="P1" s="2" t="s">
        <v>13</v>
      </c>
      <c r="Q1" s="2" t="s">
        <v>14</v>
      </c>
      <c r="R1" s="2" t="s">
        <v>15</v>
      </c>
      <c r="S1" s="2" t="s">
        <v>24</v>
      </c>
      <c r="T1" s="2" t="s">
        <v>16</v>
      </c>
      <c r="U1" s="2" t="s">
        <v>6</v>
      </c>
      <c r="V1" s="2" t="s">
        <v>21</v>
      </c>
    </row>
    <row r="2" spans="1:22" x14ac:dyDescent="0.25">
      <c r="A2" t="s">
        <v>29</v>
      </c>
      <c r="B2" t="s">
        <v>521</v>
      </c>
      <c r="C2" t="s">
        <v>522</v>
      </c>
      <c r="D2">
        <v>427</v>
      </c>
      <c r="F2">
        <v>401.38</v>
      </c>
      <c r="G2">
        <v>401.38</v>
      </c>
      <c r="O2">
        <v>429</v>
      </c>
      <c r="P2">
        <v>78</v>
      </c>
      <c r="Q2" t="b">
        <v>1</v>
      </c>
      <c r="R2">
        <v>12.87</v>
      </c>
      <c r="S2">
        <v>1</v>
      </c>
      <c r="T2">
        <v>441.87</v>
      </c>
      <c r="U2">
        <v>1.1008769744381883</v>
      </c>
      <c r="V2">
        <v>1008.7697443818832</v>
      </c>
    </row>
    <row r="3" spans="1:22" x14ac:dyDescent="0.25">
      <c r="A3" t="s">
        <v>28</v>
      </c>
      <c r="B3" t="s">
        <v>389</v>
      </c>
      <c r="C3" t="s">
        <v>390</v>
      </c>
      <c r="D3">
        <v>610</v>
      </c>
      <c r="F3">
        <v>573.4</v>
      </c>
      <c r="G3">
        <v>573.4</v>
      </c>
      <c r="H3" t="s">
        <v>629</v>
      </c>
      <c r="I3" t="s">
        <v>625</v>
      </c>
      <c r="L3" t="s">
        <v>626</v>
      </c>
      <c r="O3">
        <v>630</v>
      </c>
      <c r="P3">
        <v>78</v>
      </c>
      <c r="Q3" t="b">
        <v>1</v>
      </c>
      <c r="R3">
        <v>18.899999999999999</v>
      </c>
      <c r="S3">
        <v>1</v>
      </c>
      <c r="T3">
        <v>648.9</v>
      </c>
      <c r="U3">
        <v>1.1316707359609348</v>
      </c>
      <c r="V3">
        <v>1200</v>
      </c>
    </row>
    <row r="4" spans="1:22" x14ac:dyDescent="0.25">
      <c r="A4" t="s">
        <v>26</v>
      </c>
      <c r="B4" t="s">
        <v>131</v>
      </c>
      <c r="C4" t="s">
        <v>132</v>
      </c>
      <c r="D4">
        <v>366</v>
      </c>
      <c r="F4">
        <v>344.03999999999996</v>
      </c>
      <c r="G4">
        <v>344.03999999999996</v>
      </c>
      <c r="H4" t="s">
        <v>618</v>
      </c>
      <c r="O4">
        <v>355</v>
      </c>
      <c r="P4">
        <v>80</v>
      </c>
      <c r="Q4" t="b">
        <v>0</v>
      </c>
      <c r="R4">
        <v>0</v>
      </c>
      <c r="S4">
        <v>1</v>
      </c>
      <c r="T4">
        <v>355</v>
      </c>
      <c r="U4">
        <v>1.0318567608417626</v>
      </c>
      <c r="V4">
        <v>318.56760841762588</v>
      </c>
    </row>
    <row r="5" spans="1:22" x14ac:dyDescent="0.25">
      <c r="A5" t="s">
        <v>29</v>
      </c>
      <c r="B5" t="s">
        <v>367</v>
      </c>
      <c r="C5" t="s">
        <v>368</v>
      </c>
      <c r="D5">
        <v>322</v>
      </c>
      <c r="F5">
        <v>302.68</v>
      </c>
      <c r="G5">
        <v>302.68</v>
      </c>
      <c r="O5">
        <v>329</v>
      </c>
      <c r="P5">
        <v>77</v>
      </c>
      <c r="Q5" t="b">
        <v>1</v>
      </c>
      <c r="R5">
        <v>9.8699999999999992</v>
      </c>
      <c r="S5">
        <v>1</v>
      </c>
      <c r="T5">
        <v>338.87</v>
      </c>
      <c r="U5">
        <v>1.1195652173913044</v>
      </c>
      <c r="V5">
        <v>1195.6521739130444</v>
      </c>
    </row>
    <row r="6" spans="1:22" x14ac:dyDescent="0.25">
      <c r="A6" t="s">
        <v>26</v>
      </c>
      <c r="B6" t="s">
        <v>36</v>
      </c>
      <c r="C6" t="s">
        <v>37</v>
      </c>
      <c r="D6">
        <v>515</v>
      </c>
      <c r="F6">
        <v>484.09999999999997</v>
      </c>
      <c r="G6">
        <v>484.09999999999997</v>
      </c>
      <c r="H6" t="s">
        <v>618</v>
      </c>
      <c r="I6" t="s">
        <v>619</v>
      </c>
      <c r="J6" t="s">
        <v>621</v>
      </c>
      <c r="O6">
        <v>522</v>
      </c>
      <c r="P6">
        <v>76</v>
      </c>
      <c r="Q6" t="b">
        <v>1</v>
      </c>
      <c r="R6">
        <v>15.66</v>
      </c>
      <c r="S6">
        <v>1</v>
      </c>
      <c r="T6">
        <v>537.66</v>
      </c>
      <c r="U6">
        <v>1.1106382978723404</v>
      </c>
      <c r="V6">
        <v>1106.3829787234035</v>
      </c>
    </row>
    <row r="7" spans="1:22" x14ac:dyDescent="0.25">
      <c r="A7" t="s">
        <v>28</v>
      </c>
      <c r="B7" t="s">
        <v>256</v>
      </c>
      <c r="C7" t="s">
        <v>257</v>
      </c>
      <c r="D7">
        <v>512</v>
      </c>
      <c r="F7">
        <v>481.28</v>
      </c>
      <c r="G7">
        <v>481.28</v>
      </c>
      <c r="H7" t="s">
        <v>629</v>
      </c>
      <c r="I7" t="s">
        <v>631</v>
      </c>
      <c r="K7" t="s">
        <v>653</v>
      </c>
      <c r="O7">
        <v>520</v>
      </c>
      <c r="P7">
        <v>76</v>
      </c>
      <c r="Q7" t="b">
        <v>1</v>
      </c>
      <c r="R7">
        <v>15.6</v>
      </c>
      <c r="S7">
        <v>1</v>
      </c>
      <c r="T7">
        <v>535.6</v>
      </c>
      <c r="U7">
        <v>1.1128656914893618</v>
      </c>
      <c r="V7">
        <v>1128.6569148936176</v>
      </c>
    </row>
    <row r="8" spans="1:22" x14ac:dyDescent="0.25">
      <c r="A8" t="s">
        <v>26</v>
      </c>
      <c r="B8" t="s">
        <v>523</v>
      </c>
      <c r="C8" t="s">
        <v>524</v>
      </c>
      <c r="D8">
        <v>414</v>
      </c>
      <c r="F8">
        <v>389.15999999999997</v>
      </c>
      <c r="G8">
        <v>389.15999999999997</v>
      </c>
      <c r="H8" t="s">
        <v>618</v>
      </c>
      <c r="O8">
        <v>357</v>
      </c>
      <c r="P8">
        <v>76</v>
      </c>
      <c r="Q8" t="b">
        <v>1</v>
      </c>
      <c r="R8">
        <v>10.709999999999999</v>
      </c>
      <c r="S8">
        <v>1</v>
      </c>
      <c r="T8">
        <v>367.71</v>
      </c>
      <c r="U8">
        <v>0.94488128276287386</v>
      </c>
      <c r="V8">
        <v>0</v>
      </c>
    </row>
    <row r="9" spans="1:22" x14ac:dyDescent="0.25">
      <c r="A9" t="s">
        <v>28</v>
      </c>
      <c r="B9" t="s">
        <v>453</v>
      </c>
      <c r="C9" t="s">
        <v>454</v>
      </c>
      <c r="D9">
        <v>242</v>
      </c>
      <c r="F9">
        <v>227.48</v>
      </c>
      <c r="G9">
        <v>227.48</v>
      </c>
      <c r="H9" t="s">
        <v>618</v>
      </c>
      <c r="I9" t="s">
        <v>619</v>
      </c>
      <c r="J9" t="s">
        <v>628</v>
      </c>
      <c r="O9">
        <v>253</v>
      </c>
      <c r="P9">
        <v>74</v>
      </c>
      <c r="Q9" t="b">
        <v>1</v>
      </c>
      <c r="R9">
        <v>7.59</v>
      </c>
      <c r="S9">
        <v>1</v>
      </c>
      <c r="T9">
        <v>260.58999999999997</v>
      </c>
      <c r="U9">
        <v>1.1455512572533848</v>
      </c>
      <c r="V9">
        <v>1200</v>
      </c>
    </row>
    <row r="10" spans="1:22" x14ac:dyDescent="0.25">
      <c r="A10" t="s">
        <v>28</v>
      </c>
      <c r="B10" t="s">
        <v>565</v>
      </c>
      <c r="C10" t="s">
        <v>566</v>
      </c>
      <c r="D10">
        <v>348</v>
      </c>
      <c r="F10">
        <v>327.12</v>
      </c>
      <c r="G10">
        <v>327.12</v>
      </c>
      <c r="H10" t="s">
        <v>629</v>
      </c>
      <c r="I10" t="s">
        <v>631</v>
      </c>
      <c r="K10" t="s">
        <v>649</v>
      </c>
      <c r="O10">
        <v>359</v>
      </c>
      <c r="P10">
        <v>77</v>
      </c>
      <c r="Q10" t="b">
        <v>1</v>
      </c>
      <c r="R10">
        <v>10.77</v>
      </c>
      <c r="S10">
        <v>0</v>
      </c>
      <c r="T10">
        <v>369.77</v>
      </c>
      <c r="U10">
        <v>1.1303802885791145</v>
      </c>
      <c r="V10">
        <v>1200</v>
      </c>
    </row>
    <row r="11" spans="1:22" x14ac:dyDescent="0.25">
      <c r="A11" t="s">
        <v>2026</v>
      </c>
      <c r="B11" t="s">
        <v>111</v>
      </c>
      <c r="C11" t="s">
        <v>112</v>
      </c>
      <c r="D11">
        <v>356</v>
      </c>
      <c r="F11">
        <v>334.64</v>
      </c>
      <c r="G11">
        <v>334.64</v>
      </c>
      <c r="H11" t="s">
        <v>622</v>
      </c>
      <c r="O11">
        <v>0</v>
      </c>
      <c r="P11">
        <v>0</v>
      </c>
      <c r="Q11" t="b">
        <v>0</v>
      </c>
      <c r="R11">
        <v>0</v>
      </c>
      <c r="S11">
        <v>1</v>
      </c>
      <c r="T11">
        <v>0</v>
      </c>
      <c r="U11">
        <v>0</v>
      </c>
      <c r="V11">
        <v>0</v>
      </c>
    </row>
    <row r="12" spans="1:22" x14ac:dyDescent="0.25">
      <c r="A12" t="s">
        <v>28</v>
      </c>
      <c r="B12" t="s">
        <v>317</v>
      </c>
      <c r="C12" t="s">
        <v>318</v>
      </c>
      <c r="D12">
        <v>467</v>
      </c>
      <c r="F12">
        <v>438.97999999999996</v>
      </c>
      <c r="G12">
        <v>438.97999999999996</v>
      </c>
      <c r="H12" t="s">
        <v>618</v>
      </c>
      <c r="I12" t="s">
        <v>625</v>
      </c>
      <c r="L12" t="s">
        <v>636</v>
      </c>
      <c r="O12">
        <v>472</v>
      </c>
      <c r="P12">
        <v>77</v>
      </c>
      <c r="Q12" t="b">
        <v>1</v>
      </c>
      <c r="R12">
        <v>14.16</v>
      </c>
      <c r="S12">
        <v>0</v>
      </c>
      <c r="T12">
        <v>486.16</v>
      </c>
      <c r="U12">
        <v>1.1074764226160647</v>
      </c>
      <c r="V12">
        <v>1074.7642261606472</v>
      </c>
    </row>
    <row r="13" spans="1:22" x14ac:dyDescent="0.25">
      <c r="A13" t="s">
        <v>25</v>
      </c>
      <c r="B13" t="s">
        <v>250</v>
      </c>
      <c r="C13" t="s">
        <v>251</v>
      </c>
      <c r="D13">
        <v>457</v>
      </c>
      <c r="F13">
        <v>429.58</v>
      </c>
      <c r="G13">
        <v>429.58</v>
      </c>
      <c r="O13">
        <v>364</v>
      </c>
      <c r="P13">
        <v>75</v>
      </c>
      <c r="Q13" t="b">
        <v>1</v>
      </c>
      <c r="R13">
        <v>10.92</v>
      </c>
      <c r="S13">
        <v>1</v>
      </c>
      <c r="T13">
        <v>374.92</v>
      </c>
      <c r="U13">
        <v>0.87275943945248857</v>
      </c>
      <c r="V13">
        <v>0</v>
      </c>
    </row>
    <row r="14" spans="1:22" x14ac:dyDescent="0.25">
      <c r="A14" t="s">
        <v>25</v>
      </c>
      <c r="B14" t="s">
        <v>159</v>
      </c>
      <c r="C14" t="s">
        <v>160</v>
      </c>
      <c r="D14">
        <v>682</v>
      </c>
      <c r="F14">
        <v>641.07999999999993</v>
      </c>
      <c r="G14">
        <v>641.07999999999993</v>
      </c>
      <c r="H14" t="s">
        <v>629</v>
      </c>
      <c r="O14">
        <v>456</v>
      </c>
      <c r="P14">
        <v>75</v>
      </c>
      <c r="Q14" t="b">
        <v>1</v>
      </c>
      <c r="R14">
        <v>13.68</v>
      </c>
      <c r="S14">
        <v>1</v>
      </c>
      <c r="T14">
        <v>469.68</v>
      </c>
      <c r="U14">
        <v>0.73263867224059409</v>
      </c>
      <c r="V14">
        <v>0</v>
      </c>
    </row>
    <row r="15" spans="1:22" x14ac:dyDescent="0.25">
      <c r="A15" t="s">
        <v>2027</v>
      </c>
      <c r="B15" t="s">
        <v>185</v>
      </c>
      <c r="C15" t="s">
        <v>186</v>
      </c>
      <c r="D15">
        <v>443</v>
      </c>
      <c r="F15">
        <v>416.41999999999996</v>
      </c>
      <c r="G15">
        <v>416.41999999999996</v>
      </c>
      <c r="O15">
        <v>0</v>
      </c>
      <c r="P15">
        <v>0</v>
      </c>
      <c r="Q15" t="b">
        <v>0</v>
      </c>
      <c r="R15">
        <v>0</v>
      </c>
      <c r="S15">
        <v>1</v>
      </c>
      <c r="T15">
        <v>0</v>
      </c>
      <c r="U15">
        <v>0</v>
      </c>
      <c r="V15">
        <v>0</v>
      </c>
    </row>
    <row r="16" spans="1:22" x14ac:dyDescent="0.25">
      <c r="A16" t="s">
        <v>26</v>
      </c>
      <c r="B16" t="s">
        <v>177</v>
      </c>
      <c r="C16" t="s">
        <v>178</v>
      </c>
      <c r="D16">
        <v>402</v>
      </c>
      <c r="F16">
        <v>377.88</v>
      </c>
      <c r="G16">
        <v>377.88</v>
      </c>
      <c r="H16" t="s">
        <v>618</v>
      </c>
      <c r="I16" t="s">
        <v>619</v>
      </c>
      <c r="J16" t="s">
        <v>627</v>
      </c>
      <c r="O16">
        <v>418</v>
      </c>
      <c r="P16">
        <v>77</v>
      </c>
      <c r="Q16" t="b">
        <v>1</v>
      </c>
      <c r="R16">
        <v>12.54</v>
      </c>
      <c r="S16">
        <v>1</v>
      </c>
      <c r="T16">
        <v>430.54</v>
      </c>
      <c r="U16">
        <v>1.1393564094421511</v>
      </c>
      <c r="V16">
        <v>1200</v>
      </c>
    </row>
    <row r="17" spans="1:22" x14ac:dyDescent="0.25">
      <c r="A17" t="s">
        <v>26</v>
      </c>
      <c r="B17" t="s">
        <v>575</v>
      </c>
      <c r="C17" t="s">
        <v>576</v>
      </c>
      <c r="D17">
        <v>355</v>
      </c>
      <c r="F17">
        <v>333.7</v>
      </c>
      <c r="G17">
        <v>333.7</v>
      </c>
      <c r="H17" t="s">
        <v>618</v>
      </c>
      <c r="I17" t="s">
        <v>623</v>
      </c>
      <c r="L17" t="s">
        <v>636</v>
      </c>
      <c r="O17">
        <v>393</v>
      </c>
      <c r="P17">
        <v>82</v>
      </c>
      <c r="Q17" t="b">
        <v>0</v>
      </c>
      <c r="R17">
        <v>0</v>
      </c>
      <c r="S17">
        <v>1</v>
      </c>
      <c r="T17">
        <v>393</v>
      </c>
      <c r="U17">
        <v>1.1777045250224754</v>
      </c>
      <c r="V17">
        <v>1200</v>
      </c>
    </row>
    <row r="18" spans="1:22" x14ac:dyDescent="0.25">
      <c r="A18" t="s">
        <v>26</v>
      </c>
      <c r="B18" t="s">
        <v>561</v>
      </c>
      <c r="C18" t="s">
        <v>562</v>
      </c>
      <c r="D18">
        <v>400</v>
      </c>
      <c r="F18">
        <v>376</v>
      </c>
      <c r="G18">
        <v>376</v>
      </c>
      <c r="O18">
        <v>384</v>
      </c>
      <c r="P18">
        <v>77</v>
      </c>
      <c r="Q18" t="b">
        <v>1</v>
      </c>
      <c r="R18">
        <v>11.52</v>
      </c>
      <c r="S18">
        <v>1</v>
      </c>
      <c r="T18">
        <v>395.52</v>
      </c>
      <c r="U18">
        <v>1.0519148936170213</v>
      </c>
      <c r="V18">
        <v>519.14893617021289</v>
      </c>
    </row>
    <row r="19" spans="1:22" x14ac:dyDescent="0.25">
      <c r="A19" t="s">
        <v>2026</v>
      </c>
      <c r="B19" t="s">
        <v>571</v>
      </c>
      <c r="C19" t="s">
        <v>572</v>
      </c>
      <c r="D19">
        <v>232</v>
      </c>
      <c r="F19">
        <v>218.07999999999998</v>
      </c>
      <c r="G19">
        <v>218.07999999999998</v>
      </c>
      <c r="H19" t="s">
        <v>618</v>
      </c>
      <c r="I19" t="s">
        <v>631</v>
      </c>
      <c r="K19" t="s">
        <v>644</v>
      </c>
      <c r="O19">
        <v>0</v>
      </c>
      <c r="P19">
        <v>0</v>
      </c>
      <c r="Q19" t="b">
        <v>0</v>
      </c>
      <c r="R19">
        <v>0</v>
      </c>
      <c r="S19">
        <v>0</v>
      </c>
      <c r="T19">
        <v>0</v>
      </c>
      <c r="U19">
        <v>0</v>
      </c>
      <c r="V19">
        <v>0</v>
      </c>
    </row>
    <row r="20" spans="1:22" x14ac:dyDescent="0.25">
      <c r="A20" t="s">
        <v>26</v>
      </c>
      <c r="B20" t="s">
        <v>365</v>
      </c>
      <c r="C20" t="s">
        <v>366</v>
      </c>
      <c r="D20">
        <v>300</v>
      </c>
      <c r="F20">
        <v>282</v>
      </c>
      <c r="G20">
        <v>282</v>
      </c>
      <c r="H20" t="s">
        <v>629</v>
      </c>
      <c r="I20" t="s">
        <v>619</v>
      </c>
      <c r="J20" t="s">
        <v>627</v>
      </c>
      <c r="O20">
        <v>294</v>
      </c>
      <c r="P20">
        <v>78</v>
      </c>
      <c r="Q20" t="b">
        <v>1</v>
      </c>
      <c r="R20">
        <v>8.82</v>
      </c>
      <c r="S20">
        <v>1</v>
      </c>
      <c r="T20">
        <v>302.82</v>
      </c>
      <c r="U20">
        <v>1.0738297872340425</v>
      </c>
      <c r="V20">
        <v>738.29787234042544</v>
      </c>
    </row>
    <row r="21" spans="1:22" x14ac:dyDescent="0.25">
      <c r="A21" t="s">
        <v>29</v>
      </c>
      <c r="B21" t="s">
        <v>327</v>
      </c>
      <c r="C21" t="s">
        <v>328</v>
      </c>
      <c r="D21">
        <v>512</v>
      </c>
      <c r="F21">
        <v>481.28</v>
      </c>
      <c r="G21">
        <v>481.28</v>
      </c>
      <c r="H21" t="s">
        <v>618</v>
      </c>
      <c r="I21" t="s">
        <v>625</v>
      </c>
      <c r="O21">
        <v>511</v>
      </c>
      <c r="P21">
        <v>77</v>
      </c>
      <c r="Q21" t="b">
        <v>1</v>
      </c>
      <c r="R21">
        <v>15.33</v>
      </c>
      <c r="S21">
        <v>1</v>
      </c>
      <c r="T21">
        <v>526.33000000000004</v>
      </c>
      <c r="U21">
        <v>1.0936045545212767</v>
      </c>
      <c r="V21">
        <v>936.04554521276691</v>
      </c>
    </row>
    <row r="22" spans="1:22" x14ac:dyDescent="0.25">
      <c r="A22" t="s">
        <v>2028</v>
      </c>
      <c r="B22" t="s">
        <v>113</v>
      </c>
      <c r="C22" t="s">
        <v>114</v>
      </c>
      <c r="D22">
        <v>183</v>
      </c>
      <c r="F22">
        <v>172.01999999999998</v>
      </c>
      <c r="G22">
        <v>0</v>
      </c>
      <c r="H22" t="s">
        <v>618</v>
      </c>
      <c r="I22" t="s">
        <v>625</v>
      </c>
      <c r="L22" t="s">
        <v>638</v>
      </c>
      <c r="O22" t="s">
        <v>2030</v>
      </c>
      <c r="P22" t="s">
        <v>2030</v>
      </c>
      <c r="Q22" t="b">
        <v>0</v>
      </c>
      <c r="R22">
        <v>0</v>
      </c>
      <c r="S22">
        <v>1</v>
      </c>
      <c r="T22" t="e">
        <v>#VALUE!</v>
      </c>
      <c r="U22" t="e">
        <v>#VALUE!</v>
      </c>
    </row>
    <row r="23" spans="1:22" x14ac:dyDescent="0.25">
      <c r="A23" t="s">
        <v>2026</v>
      </c>
      <c r="B23" t="s">
        <v>323</v>
      </c>
      <c r="C23" t="s">
        <v>324</v>
      </c>
      <c r="D23">
        <v>415</v>
      </c>
      <c r="F23">
        <v>390.09999999999997</v>
      </c>
      <c r="G23">
        <v>390.09999999999997</v>
      </c>
      <c r="H23" t="s">
        <v>629</v>
      </c>
      <c r="I23" t="s">
        <v>631</v>
      </c>
      <c r="O23">
        <v>0</v>
      </c>
      <c r="P23">
        <v>0</v>
      </c>
      <c r="Q23" t="b">
        <v>0</v>
      </c>
      <c r="R23">
        <v>0</v>
      </c>
      <c r="S23">
        <v>1</v>
      </c>
      <c r="T23">
        <v>0</v>
      </c>
      <c r="U23">
        <v>0</v>
      </c>
      <c r="V23">
        <v>0</v>
      </c>
    </row>
    <row r="24" spans="1:22" x14ac:dyDescent="0.25">
      <c r="A24" t="s">
        <v>28</v>
      </c>
      <c r="B24" t="s">
        <v>600</v>
      </c>
      <c r="C24" t="s">
        <v>601</v>
      </c>
      <c r="D24">
        <v>269</v>
      </c>
      <c r="F24">
        <v>252.85999999999999</v>
      </c>
      <c r="G24">
        <v>252.85999999999999</v>
      </c>
      <c r="O24">
        <v>261</v>
      </c>
      <c r="P24">
        <v>72</v>
      </c>
      <c r="Q24" t="b">
        <v>0</v>
      </c>
      <c r="R24">
        <v>0</v>
      </c>
      <c r="S24">
        <v>0</v>
      </c>
      <c r="T24">
        <v>261</v>
      </c>
      <c r="U24">
        <v>1.0321917266471565</v>
      </c>
      <c r="V24">
        <v>321.91726647156526</v>
      </c>
    </row>
    <row r="25" spans="1:22" x14ac:dyDescent="0.25">
      <c r="A25" t="s">
        <v>2026</v>
      </c>
      <c r="B25" t="s">
        <v>387</v>
      </c>
      <c r="C25" t="s">
        <v>388</v>
      </c>
      <c r="D25">
        <v>311</v>
      </c>
      <c r="F25">
        <v>292.33999999999997</v>
      </c>
      <c r="G25">
        <v>292.33999999999997</v>
      </c>
      <c r="H25" t="s">
        <v>629</v>
      </c>
      <c r="I25" t="s">
        <v>623</v>
      </c>
      <c r="L25" t="s">
        <v>636</v>
      </c>
      <c r="O25">
        <v>0</v>
      </c>
      <c r="P25">
        <v>0</v>
      </c>
      <c r="Q25" t="b">
        <v>0</v>
      </c>
      <c r="R25">
        <v>0</v>
      </c>
      <c r="S25">
        <v>0</v>
      </c>
      <c r="T25">
        <v>0</v>
      </c>
      <c r="U25">
        <v>0</v>
      </c>
      <c r="V25">
        <v>0</v>
      </c>
    </row>
    <row r="26" spans="1:22" x14ac:dyDescent="0.25">
      <c r="A26" t="s">
        <v>2029</v>
      </c>
      <c r="B26" t="s">
        <v>375</v>
      </c>
      <c r="C26" t="s">
        <v>376</v>
      </c>
      <c r="D26">
        <v>357</v>
      </c>
      <c r="F26">
        <v>335.58</v>
      </c>
      <c r="G26">
        <v>335.58</v>
      </c>
      <c r="O26">
        <v>0</v>
      </c>
      <c r="P26">
        <v>0</v>
      </c>
      <c r="Q26" t="b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25">
      <c r="A27" t="s">
        <v>25</v>
      </c>
      <c r="B27" t="s">
        <v>155</v>
      </c>
      <c r="C27" t="s">
        <v>156</v>
      </c>
      <c r="D27">
        <v>278</v>
      </c>
      <c r="F27">
        <v>261.32</v>
      </c>
      <c r="G27">
        <v>261.32</v>
      </c>
      <c r="H27" t="s">
        <v>643</v>
      </c>
      <c r="I27" t="s">
        <v>631</v>
      </c>
      <c r="O27">
        <v>320</v>
      </c>
      <c r="P27">
        <v>77</v>
      </c>
      <c r="Q27" t="b">
        <v>1</v>
      </c>
      <c r="R27">
        <v>9.6</v>
      </c>
      <c r="S27">
        <v>1</v>
      </c>
      <c r="T27">
        <v>329.6</v>
      </c>
      <c r="U27">
        <v>1.2612888412674117</v>
      </c>
      <c r="V27">
        <v>1200</v>
      </c>
    </row>
    <row r="28" spans="1:22" x14ac:dyDescent="0.25">
      <c r="A28" t="s">
        <v>25</v>
      </c>
      <c r="B28" t="s">
        <v>598</v>
      </c>
      <c r="C28" t="s">
        <v>599</v>
      </c>
      <c r="D28">
        <v>400</v>
      </c>
      <c r="F28">
        <v>376</v>
      </c>
      <c r="G28">
        <v>376</v>
      </c>
      <c r="O28">
        <v>405</v>
      </c>
      <c r="P28">
        <v>79</v>
      </c>
      <c r="Q28" t="b">
        <v>1</v>
      </c>
      <c r="R28">
        <v>12.15</v>
      </c>
      <c r="S28">
        <v>0</v>
      </c>
      <c r="T28">
        <v>417.15</v>
      </c>
      <c r="U28">
        <v>1.1094414893617022</v>
      </c>
      <c r="V28">
        <v>1094.4148936170218</v>
      </c>
    </row>
    <row r="29" spans="1:22" x14ac:dyDescent="0.25">
      <c r="A29" t="s">
        <v>29</v>
      </c>
      <c r="B29" t="s">
        <v>369</v>
      </c>
      <c r="C29" t="s">
        <v>370</v>
      </c>
      <c r="D29">
        <v>525</v>
      </c>
      <c r="F29">
        <v>493.5</v>
      </c>
      <c r="G29">
        <v>493.5</v>
      </c>
      <c r="O29">
        <v>551</v>
      </c>
      <c r="P29">
        <v>77</v>
      </c>
      <c r="Q29" t="b">
        <v>1</v>
      </c>
      <c r="R29">
        <v>16.53</v>
      </c>
      <c r="S29">
        <v>1</v>
      </c>
      <c r="T29">
        <v>567.53</v>
      </c>
      <c r="U29">
        <v>1.1500101317122593</v>
      </c>
      <c r="V29">
        <v>1200</v>
      </c>
    </row>
    <row r="30" spans="1:22" x14ac:dyDescent="0.25">
      <c r="A30" t="s">
        <v>26</v>
      </c>
      <c r="B30" t="s">
        <v>313</v>
      </c>
      <c r="C30" t="s">
        <v>314</v>
      </c>
      <c r="D30">
        <v>337</v>
      </c>
      <c r="F30">
        <v>316.77999999999997</v>
      </c>
      <c r="G30">
        <v>316.77999999999997</v>
      </c>
      <c r="H30" t="s">
        <v>618</v>
      </c>
      <c r="O30">
        <v>347</v>
      </c>
      <c r="P30">
        <v>77</v>
      </c>
      <c r="Q30" t="b">
        <v>1</v>
      </c>
      <c r="R30">
        <v>10.41</v>
      </c>
      <c r="S30">
        <v>0</v>
      </c>
      <c r="T30">
        <v>357.41</v>
      </c>
      <c r="U30">
        <v>1.1282593598080688</v>
      </c>
      <c r="V30">
        <v>1200</v>
      </c>
    </row>
    <row r="31" spans="1:22" x14ac:dyDescent="0.25">
      <c r="A31" t="s">
        <v>29</v>
      </c>
      <c r="B31" t="s">
        <v>449</v>
      </c>
      <c r="C31" t="s">
        <v>450</v>
      </c>
      <c r="D31">
        <v>354</v>
      </c>
      <c r="F31">
        <v>332.76</v>
      </c>
      <c r="G31">
        <v>332.76</v>
      </c>
      <c r="H31" t="s">
        <v>618</v>
      </c>
      <c r="I31" t="s">
        <v>619</v>
      </c>
      <c r="J31" t="s">
        <v>640</v>
      </c>
      <c r="O31">
        <v>352</v>
      </c>
      <c r="P31">
        <v>76</v>
      </c>
      <c r="Q31" t="b">
        <v>1</v>
      </c>
      <c r="R31">
        <v>10.559999999999999</v>
      </c>
      <c r="S31">
        <v>0</v>
      </c>
      <c r="T31">
        <v>362.56</v>
      </c>
      <c r="U31">
        <v>1.0895540329366511</v>
      </c>
      <c r="V31">
        <v>895.54032936651095</v>
      </c>
    </row>
    <row r="32" spans="1:22" x14ac:dyDescent="0.25">
      <c r="A32" t="s">
        <v>28</v>
      </c>
      <c r="B32" t="s">
        <v>248</v>
      </c>
      <c r="C32" t="s">
        <v>249</v>
      </c>
      <c r="D32">
        <v>502</v>
      </c>
      <c r="F32">
        <v>471.88</v>
      </c>
      <c r="G32">
        <v>471.88</v>
      </c>
      <c r="H32" t="s">
        <v>618</v>
      </c>
      <c r="I32" t="s">
        <v>619</v>
      </c>
      <c r="J32" t="s">
        <v>633</v>
      </c>
      <c r="O32">
        <v>509</v>
      </c>
      <c r="P32">
        <v>76</v>
      </c>
      <c r="Q32" t="b">
        <v>1</v>
      </c>
      <c r="R32">
        <v>15.27</v>
      </c>
      <c r="S32">
        <v>1</v>
      </c>
      <c r="T32">
        <v>524.27</v>
      </c>
      <c r="U32">
        <v>1.1110239891497837</v>
      </c>
      <c r="V32">
        <v>1110.2398914978373</v>
      </c>
    </row>
    <row r="33" spans="1:22" x14ac:dyDescent="0.25">
      <c r="A33" t="s">
        <v>2028</v>
      </c>
      <c r="B33" t="s">
        <v>551</v>
      </c>
      <c r="C33" t="s">
        <v>552</v>
      </c>
      <c r="D33">
        <v>415</v>
      </c>
      <c r="F33">
        <v>390.09999999999997</v>
      </c>
      <c r="G33">
        <v>0</v>
      </c>
      <c r="H33" t="s">
        <v>629</v>
      </c>
      <c r="I33" t="s">
        <v>623</v>
      </c>
      <c r="L33" t="s">
        <v>638</v>
      </c>
      <c r="O33" t="s">
        <v>2030</v>
      </c>
      <c r="P33" t="s">
        <v>2030</v>
      </c>
      <c r="Q33" t="b">
        <v>0</v>
      </c>
      <c r="R33">
        <v>0</v>
      </c>
      <c r="S33">
        <v>1</v>
      </c>
      <c r="T33" t="e">
        <v>#VALUE!</v>
      </c>
      <c r="U33" t="e">
        <v>#VALUE!</v>
      </c>
      <c r="V33" t="e">
        <v>#VALUE!</v>
      </c>
    </row>
    <row r="34" spans="1:22" x14ac:dyDescent="0.25">
      <c r="A34" t="s">
        <v>25</v>
      </c>
      <c r="B34" t="s">
        <v>483</v>
      </c>
      <c r="C34" t="s">
        <v>484</v>
      </c>
      <c r="D34">
        <v>500</v>
      </c>
      <c r="F34">
        <v>470</v>
      </c>
      <c r="G34">
        <v>470</v>
      </c>
      <c r="H34" t="s">
        <v>629</v>
      </c>
      <c r="I34" t="s">
        <v>625</v>
      </c>
      <c r="O34">
        <v>547</v>
      </c>
      <c r="P34">
        <v>76</v>
      </c>
      <c r="Q34" t="b">
        <v>1</v>
      </c>
      <c r="R34">
        <v>16.41</v>
      </c>
      <c r="S34">
        <v>1</v>
      </c>
      <c r="T34">
        <v>563.41</v>
      </c>
      <c r="U34">
        <v>1.1987446808510638</v>
      </c>
      <c r="V34">
        <v>1200</v>
      </c>
    </row>
    <row r="35" spans="1:22" x14ac:dyDescent="0.25">
      <c r="A35" t="s">
        <v>25</v>
      </c>
      <c r="B35" t="s">
        <v>224</v>
      </c>
      <c r="C35" t="s">
        <v>225</v>
      </c>
      <c r="D35">
        <v>166</v>
      </c>
      <c r="F35">
        <v>156.04</v>
      </c>
      <c r="G35">
        <v>156.04</v>
      </c>
      <c r="H35" t="s">
        <v>622</v>
      </c>
      <c r="O35">
        <v>220</v>
      </c>
      <c r="P35">
        <v>76</v>
      </c>
      <c r="Q35" t="b">
        <v>1</v>
      </c>
      <c r="R35">
        <v>6.6</v>
      </c>
      <c r="S35">
        <v>1</v>
      </c>
      <c r="T35">
        <v>226.6</v>
      </c>
      <c r="U35">
        <v>1.4521917457062292</v>
      </c>
      <c r="V35">
        <v>1200</v>
      </c>
    </row>
    <row r="36" spans="1:22" x14ac:dyDescent="0.25">
      <c r="A36" t="s">
        <v>28</v>
      </c>
      <c r="B36" t="s">
        <v>457</v>
      </c>
      <c r="C36" t="s">
        <v>458</v>
      </c>
      <c r="D36">
        <v>300</v>
      </c>
      <c r="F36">
        <v>282</v>
      </c>
      <c r="G36">
        <v>282</v>
      </c>
      <c r="H36" t="s">
        <v>629</v>
      </c>
      <c r="I36" t="s">
        <v>619</v>
      </c>
      <c r="J36" t="s">
        <v>627</v>
      </c>
      <c r="O36">
        <v>332</v>
      </c>
      <c r="P36">
        <v>77</v>
      </c>
      <c r="Q36" t="b">
        <v>1</v>
      </c>
      <c r="R36">
        <v>9.9599999999999991</v>
      </c>
      <c r="S36">
        <v>1</v>
      </c>
      <c r="T36">
        <v>341.96</v>
      </c>
      <c r="U36">
        <v>1.2126241134751772</v>
      </c>
      <c r="V36">
        <v>1200</v>
      </c>
    </row>
    <row r="37" spans="1:22" x14ac:dyDescent="0.25">
      <c r="A37" t="s">
        <v>26</v>
      </c>
      <c r="B37" t="s">
        <v>379</v>
      </c>
      <c r="C37" t="s">
        <v>380</v>
      </c>
      <c r="D37">
        <v>249</v>
      </c>
      <c r="F37">
        <v>234.05999999999997</v>
      </c>
      <c r="G37">
        <v>234.05999999999997</v>
      </c>
      <c r="H37" t="s">
        <v>629</v>
      </c>
      <c r="I37" t="s">
        <v>623</v>
      </c>
      <c r="L37" t="s">
        <v>657</v>
      </c>
      <c r="O37">
        <v>270</v>
      </c>
      <c r="P37">
        <v>76</v>
      </c>
      <c r="Q37" t="b">
        <v>1</v>
      </c>
      <c r="R37">
        <v>8.1</v>
      </c>
      <c r="S37">
        <v>1</v>
      </c>
      <c r="T37">
        <v>278.10000000000002</v>
      </c>
      <c r="U37">
        <v>1.1881568828505513</v>
      </c>
      <c r="V37">
        <v>1200</v>
      </c>
    </row>
    <row r="38" spans="1:22" x14ac:dyDescent="0.25">
      <c r="A38" t="s">
        <v>25</v>
      </c>
      <c r="B38" t="s">
        <v>539</v>
      </c>
      <c r="C38" t="s">
        <v>540</v>
      </c>
      <c r="D38">
        <v>227</v>
      </c>
      <c r="F38">
        <v>213.38</v>
      </c>
      <c r="G38">
        <v>213.38</v>
      </c>
      <c r="H38" t="s">
        <v>618</v>
      </c>
      <c r="I38" t="s">
        <v>623</v>
      </c>
      <c r="L38" t="s">
        <v>636</v>
      </c>
      <c r="O38">
        <v>260</v>
      </c>
      <c r="P38">
        <v>76</v>
      </c>
      <c r="Q38" t="b">
        <v>1</v>
      </c>
      <c r="R38">
        <v>7.8</v>
      </c>
      <c r="S38">
        <v>1</v>
      </c>
      <c r="T38">
        <v>267.8</v>
      </c>
      <c r="U38">
        <v>1.2550379604461526</v>
      </c>
      <c r="V38">
        <v>1200</v>
      </c>
    </row>
    <row r="39" spans="1:22" x14ac:dyDescent="0.25">
      <c r="A39" t="s">
        <v>28</v>
      </c>
      <c r="B39" t="s">
        <v>181</v>
      </c>
      <c r="C39" t="s">
        <v>182</v>
      </c>
      <c r="D39">
        <v>381</v>
      </c>
      <c r="F39">
        <v>358.14</v>
      </c>
      <c r="G39">
        <v>358.14</v>
      </c>
      <c r="H39" t="s">
        <v>643</v>
      </c>
      <c r="I39" t="s">
        <v>619</v>
      </c>
      <c r="J39" t="s">
        <v>647</v>
      </c>
      <c r="O39">
        <v>391</v>
      </c>
      <c r="P39">
        <v>78</v>
      </c>
      <c r="Q39" t="b">
        <v>1</v>
      </c>
      <c r="R39">
        <v>11.73</v>
      </c>
      <c r="S39">
        <v>1</v>
      </c>
      <c r="T39">
        <v>402.73</v>
      </c>
      <c r="U39">
        <v>1.1245043837605406</v>
      </c>
      <c r="V39">
        <v>1200</v>
      </c>
    </row>
    <row r="40" spans="1:22" x14ac:dyDescent="0.25">
      <c r="A40" t="s">
        <v>26</v>
      </c>
      <c r="B40" t="s">
        <v>189</v>
      </c>
      <c r="C40" t="s">
        <v>662</v>
      </c>
      <c r="D40">
        <v>410</v>
      </c>
      <c r="F40">
        <v>385.4</v>
      </c>
      <c r="G40">
        <v>385.4</v>
      </c>
      <c r="H40" t="s">
        <v>618</v>
      </c>
      <c r="I40" t="s">
        <v>619</v>
      </c>
      <c r="J40" t="s">
        <v>627</v>
      </c>
      <c r="O40">
        <v>426</v>
      </c>
      <c r="P40">
        <v>75</v>
      </c>
      <c r="Q40" t="b">
        <v>1</v>
      </c>
      <c r="R40">
        <v>12.78</v>
      </c>
      <c r="S40">
        <v>1</v>
      </c>
      <c r="T40">
        <v>438.78</v>
      </c>
      <c r="U40">
        <v>1.1385054488842761</v>
      </c>
      <c r="V40">
        <v>1200</v>
      </c>
    </row>
    <row r="41" spans="1:22" x14ac:dyDescent="0.25">
      <c r="A41" t="s">
        <v>26</v>
      </c>
      <c r="B41" t="s">
        <v>563</v>
      </c>
      <c r="C41" t="s">
        <v>564</v>
      </c>
      <c r="D41">
        <v>384</v>
      </c>
      <c r="F41">
        <v>360.96</v>
      </c>
      <c r="G41">
        <v>360.96</v>
      </c>
      <c r="H41" t="s">
        <v>618</v>
      </c>
      <c r="O41">
        <v>398</v>
      </c>
      <c r="P41">
        <v>76</v>
      </c>
      <c r="Q41" t="b">
        <v>1</v>
      </c>
      <c r="R41">
        <v>11.94</v>
      </c>
      <c r="S41">
        <v>1</v>
      </c>
      <c r="T41">
        <v>409.94</v>
      </c>
      <c r="U41">
        <v>1.1356937056737588</v>
      </c>
      <c r="V41">
        <v>1200</v>
      </c>
    </row>
    <row r="42" spans="1:22" x14ac:dyDescent="0.25">
      <c r="A42" t="s">
        <v>29</v>
      </c>
      <c r="B42" t="s">
        <v>133</v>
      </c>
      <c r="C42" t="s">
        <v>134</v>
      </c>
      <c r="D42">
        <v>403</v>
      </c>
      <c r="F42">
        <v>378.82</v>
      </c>
      <c r="G42">
        <v>378.82</v>
      </c>
      <c r="H42" t="s">
        <v>643</v>
      </c>
      <c r="I42" t="s">
        <v>619</v>
      </c>
      <c r="J42" t="s">
        <v>628</v>
      </c>
      <c r="O42">
        <v>415</v>
      </c>
      <c r="P42">
        <v>77</v>
      </c>
      <c r="Q42" t="b">
        <v>1</v>
      </c>
      <c r="R42">
        <v>12.45</v>
      </c>
      <c r="S42">
        <v>0</v>
      </c>
      <c r="T42">
        <v>427.45</v>
      </c>
      <c r="U42">
        <v>1.1283723140277704</v>
      </c>
      <c r="V42">
        <v>1200</v>
      </c>
    </row>
    <row r="43" spans="1:22" x14ac:dyDescent="0.25">
      <c r="A43" t="s">
        <v>26</v>
      </c>
      <c r="B43" t="s">
        <v>381</v>
      </c>
      <c r="C43" t="s">
        <v>382</v>
      </c>
      <c r="D43">
        <v>363</v>
      </c>
      <c r="F43">
        <v>341.21999999999997</v>
      </c>
      <c r="G43">
        <v>341.21999999999997</v>
      </c>
      <c r="H43" t="s">
        <v>618</v>
      </c>
      <c r="O43">
        <v>378</v>
      </c>
      <c r="P43">
        <v>75</v>
      </c>
      <c r="Q43" t="b">
        <v>1</v>
      </c>
      <c r="R43">
        <v>11.34</v>
      </c>
      <c r="S43">
        <v>1</v>
      </c>
      <c r="T43">
        <v>389.34</v>
      </c>
      <c r="U43">
        <v>1.1410233866713557</v>
      </c>
      <c r="V43">
        <v>1200</v>
      </c>
    </row>
    <row r="44" spans="1:22" x14ac:dyDescent="0.25">
      <c r="A44" t="s">
        <v>28</v>
      </c>
      <c r="B44" t="s">
        <v>515</v>
      </c>
      <c r="C44" t="s">
        <v>516</v>
      </c>
      <c r="D44">
        <v>210</v>
      </c>
      <c r="F44">
        <v>197.39999999999998</v>
      </c>
      <c r="G44">
        <v>197.39999999999998</v>
      </c>
      <c r="H44" t="s">
        <v>618</v>
      </c>
      <c r="I44" t="s">
        <v>625</v>
      </c>
      <c r="L44" t="s">
        <v>634</v>
      </c>
      <c r="O44">
        <v>235</v>
      </c>
      <c r="P44">
        <v>77</v>
      </c>
      <c r="Q44" t="b">
        <v>1</v>
      </c>
      <c r="R44">
        <v>7.05</v>
      </c>
      <c r="S44">
        <v>1</v>
      </c>
      <c r="T44">
        <v>242.05</v>
      </c>
      <c r="U44">
        <v>1.2261904761904765</v>
      </c>
      <c r="V44">
        <v>1200</v>
      </c>
    </row>
    <row r="45" spans="1:22" x14ac:dyDescent="0.25">
      <c r="A45" t="s">
        <v>29</v>
      </c>
      <c r="B45" t="s">
        <v>200</v>
      </c>
      <c r="C45" t="s">
        <v>201</v>
      </c>
      <c r="D45">
        <v>428</v>
      </c>
      <c r="F45">
        <v>402.32</v>
      </c>
      <c r="G45">
        <v>402.32</v>
      </c>
      <c r="H45" t="s">
        <v>618</v>
      </c>
      <c r="I45" t="s">
        <v>619</v>
      </c>
      <c r="J45" t="s">
        <v>647</v>
      </c>
      <c r="O45">
        <v>443</v>
      </c>
      <c r="P45">
        <v>78</v>
      </c>
      <c r="Q45" t="b">
        <v>1</v>
      </c>
      <c r="R45">
        <v>13.29</v>
      </c>
      <c r="S45">
        <v>1</v>
      </c>
      <c r="T45">
        <v>456.29</v>
      </c>
      <c r="U45">
        <v>1.1341469477033208</v>
      </c>
      <c r="V45">
        <v>1200</v>
      </c>
    </row>
    <row r="46" spans="1:22" x14ac:dyDescent="0.25">
      <c r="A46" t="s">
        <v>26</v>
      </c>
      <c r="B46" t="s">
        <v>491</v>
      </c>
      <c r="C46" t="s">
        <v>492</v>
      </c>
      <c r="D46">
        <v>521</v>
      </c>
      <c r="F46">
        <v>489.73999999999995</v>
      </c>
      <c r="G46">
        <v>489.73999999999995</v>
      </c>
      <c r="H46" t="s">
        <v>622</v>
      </c>
      <c r="I46" t="s">
        <v>623</v>
      </c>
      <c r="O46">
        <v>526</v>
      </c>
      <c r="P46">
        <v>79</v>
      </c>
      <c r="Q46" t="b">
        <v>1</v>
      </c>
      <c r="R46">
        <v>15.78</v>
      </c>
      <c r="S46">
        <v>1</v>
      </c>
      <c r="T46">
        <v>541.78</v>
      </c>
      <c r="U46">
        <v>1.1062604647363907</v>
      </c>
      <c r="V46">
        <v>1062.6046473639074</v>
      </c>
    </row>
    <row r="47" spans="1:22" x14ac:dyDescent="0.25">
      <c r="A47" t="s">
        <v>28</v>
      </c>
      <c r="B47" t="s">
        <v>592</v>
      </c>
      <c r="C47" t="s">
        <v>593</v>
      </c>
      <c r="D47">
        <v>309</v>
      </c>
      <c r="F47">
        <v>290.45999999999998</v>
      </c>
      <c r="G47">
        <v>290.45999999999998</v>
      </c>
      <c r="H47" t="s">
        <v>618</v>
      </c>
      <c r="I47" t="s">
        <v>623</v>
      </c>
      <c r="L47" t="s">
        <v>624</v>
      </c>
      <c r="O47">
        <v>337</v>
      </c>
      <c r="P47">
        <v>76</v>
      </c>
      <c r="Q47" t="b">
        <v>1</v>
      </c>
      <c r="R47">
        <v>10.11</v>
      </c>
      <c r="S47">
        <v>1</v>
      </c>
      <c r="T47">
        <v>347.11</v>
      </c>
      <c r="U47">
        <v>1.1950354609929079</v>
      </c>
      <c r="V47">
        <v>1200</v>
      </c>
    </row>
    <row r="48" spans="1:22" x14ac:dyDescent="0.25">
      <c r="A48" t="s">
        <v>29</v>
      </c>
      <c r="B48" t="s">
        <v>353</v>
      </c>
      <c r="C48" t="s">
        <v>354</v>
      </c>
      <c r="D48">
        <v>363</v>
      </c>
      <c r="F48">
        <v>341.21999999999997</v>
      </c>
      <c r="G48">
        <v>341.21999999999997</v>
      </c>
      <c r="H48" t="s">
        <v>629</v>
      </c>
      <c r="I48" t="s">
        <v>619</v>
      </c>
      <c r="J48" t="s">
        <v>627</v>
      </c>
      <c r="O48">
        <v>383</v>
      </c>
      <c r="P48">
        <v>79</v>
      </c>
      <c r="Q48" t="b">
        <v>1</v>
      </c>
      <c r="R48">
        <v>11.49</v>
      </c>
      <c r="S48">
        <v>1</v>
      </c>
      <c r="T48">
        <v>394.49</v>
      </c>
      <c r="U48">
        <v>1.1561162886114531</v>
      </c>
      <c r="V48">
        <v>1200</v>
      </c>
    </row>
    <row r="49" spans="1:22" x14ac:dyDescent="0.25">
      <c r="A49" t="s">
        <v>25</v>
      </c>
      <c r="B49" t="s">
        <v>284</v>
      </c>
      <c r="C49" t="s">
        <v>285</v>
      </c>
      <c r="D49">
        <v>351</v>
      </c>
      <c r="F49">
        <v>329.94</v>
      </c>
      <c r="G49">
        <v>329.94</v>
      </c>
      <c r="H49" t="s">
        <v>618</v>
      </c>
      <c r="I49" t="s">
        <v>631</v>
      </c>
      <c r="K49" t="s">
        <v>644</v>
      </c>
      <c r="O49">
        <v>361</v>
      </c>
      <c r="P49">
        <v>75</v>
      </c>
      <c r="Q49" t="b">
        <v>1</v>
      </c>
      <c r="R49">
        <v>10.83</v>
      </c>
      <c r="S49">
        <v>1</v>
      </c>
      <c r="T49">
        <v>371.83</v>
      </c>
      <c r="U49">
        <v>1.1269624780263077</v>
      </c>
      <c r="V49">
        <v>1200</v>
      </c>
    </row>
    <row r="50" spans="1:22" x14ac:dyDescent="0.25">
      <c r="A50" t="s">
        <v>26</v>
      </c>
      <c r="B50" t="s">
        <v>167</v>
      </c>
      <c r="C50" t="s">
        <v>168</v>
      </c>
      <c r="D50">
        <v>245</v>
      </c>
      <c r="F50">
        <v>230.29999999999998</v>
      </c>
      <c r="G50">
        <v>230.29999999999998</v>
      </c>
      <c r="O50">
        <v>287</v>
      </c>
      <c r="P50">
        <v>77</v>
      </c>
      <c r="Q50" t="b">
        <v>1</v>
      </c>
      <c r="R50">
        <v>8.61</v>
      </c>
      <c r="S50">
        <v>1</v>
      </c>
      <c r="T50">
        <v>295.61</v>
      </c>
      <c r="U50">
        <v>1.2835866261398179</v>
      </c>
      <c r="V50">
        <v>1200</v>
      </c>
    </row>
    <row r="51" spans="1:22" x14ac:dyDescent="0.25">
      <c r="A51" t="s">
        <v>2029</v>
      </c>
      <c r="B51" t="s">
        <v>451</v>
      </c>
      <c r="C51" t="s">
        <v>452</v>
      </c>
      <c r="D51">
        <v>491</v>
      </c>
      <c r="F51">
        <v>461.53999999999996</v>
      </c>
      <c r="G51">
        <v>461.53999999999996</v>
      </c>
      <c r="H51" t="s">
        <v>618</v>
      </c>
      <c r="I51" t="s">
        <v>619</v>
      </c>
      <c r="J51" t="s">
        <v>652</v>
      </c>
      <c r="O51">
        <v>0</v>
      </c>
      <c r="P51">
        <v>0</v>
      </c>
      <c r="Q51" t="b">
        <v>0</v>
      </c>
      <c r="R51">
        <v>0</v>
      </c>
      <c r="S51">
        <v>1</v>
      </c>
      <c r="T51">
        <v>0</v>
      </c>
      <c r="U51">
        <v>0</v>
      </c>
      <c r="V51">
        <v>0</v>
      </c>
    </row>
    <row r="52" spans="1:22" x14ac:dyDescent="0.25">
      <c r="A52" t="s">
        <v>25</v>
      </c>
      <c r="B52" t="s">
        <v>40</v>
      </c>
      <c r="C52" t="s">
        <v>41</v>
      </c>
      <c r="D52">
        <v>558</v>
      </c>
      <c r="F52">
        <v>524.52</v>
      </c>
      <c r="G52">
        <v>524.52</v>
      </c>
      <c r="O52">
        <v>538</v>
      </c>
      <c r="P52">
        <v>77</v>
      </c>
      <c r="Q52" t="b">
        <v>1</v>
      </c>
      <c r="R52">
        <v>16.14</v>
      </c>
      <c r="S52">
        <v>1</v>
      </c>
      <c r="T52">
        <v>554.14</v>
      </c>
      <c r="U52">
        <v>1.0564706779531763</v>
      </c>
      <c r="V52">
        <v>564.70677953176289</v>
      </c>
    </row>
    <row r="53" spans="1:22" x14ac:dyDescent="0.25">
      <c r="A53" t="s">
        <v>28</v>
      </c>
      <c r="B53" t="s">
        <v>214</v>
      </c>
      <c r="C53" t="s">
        <v>215</v>
      </c>
      <c r="D53">
        <v>230</v>
      </c>
      <c r="F53">
        <v>216.2</v>
      </c>
      <c r="G53">
        <v>216.2</v>
      </c>
      <c r="H53" t="s">
        <v>618</v>
      </c>
      <c r="I53" t="s">
        <v>619</v>
      </c>
      <c r="J53" t="s">
        <v>651</v>
      </c>
      <c r="O53">
        <v>267</v>
      </c>
      <c r="P53">
        <v>77</v>
      </c>
      <c r="Q53" t="b">
        <v>1</v>
      </c>
      <c r="R53">
        <v>8.01</v>
      </c>
      <c r="S53">
        <v>1</v>
      </c>
      <c r="T53">
        <v>275.01</v>
      </c>
      <c r="U53">
        <v>1.2720166512488438</v>
      </c>
      <c r="V53">
        <v>1200</v>
      </c>
    </row>
    <row r="54" spans="1:22" x14ac:dyDescent="0.25">
      <c r="A54" t="s">
        <v>2026</v>
      </c>
      <c r="B54" t="s">
        <v>216</v>
      </c>
      <c r="C54" t="s">
        <v>217</v>
      </c>
      <c r="D54">
        <v>361</v>
      </c>
      <c r="F54">
        <v>339.34</v>
      </c>
      <c r="G54">
        <v>339.34</v>
      </c>
      <c r="O54">
        <v>0</v>
      </c>
      <c r="P54">
        <v>0</v>
      </c>
      <c r="Q54" t="b">
        <v>0</v>
      </c>
      <c r="R54">
        <v>0</v>
      </c>
      <c r="S54">
        <v>0</v>
      </c>
      <c r="T54">
        <v>0</v>
      </c>
      <c r="U54">
        <v>0</v>
      </c>
      <c r="V54">
        <v>0</v>
      </c>
    </row>
    <row r="55" spans="1:22" x14ac:dyDescent="0.25">
      <c r="A55" t="s">
        <v>26</v>
      </c>
      <c r="B55" t="s">
        <v>276</v>
      </c>
      <c r="C55" t="s">
        <v>277</v>
      </c>
      <c r="D55">
        <v>314</v>
      </c>
      <c r="F55">
        <v>295.15999999999997</v>
      </c>
      <c r="G55">
        <v>295.15999999999997</v>
      </c>
      <c r="H55" t="s">
        <v>618</v>
      </c>
      <c r="I55" t="s">
        <v>631</v>
      </c>
      <c r="K55" t="s">
        <v>632</v>
      </c>
      <c r="O55">
        <v>302</v>
      </c>
      <c r="P55">
        <v>76</v>
      </c>
      <c r="Q55" t="b">
        <v>1</v>
      </c>
      <c r="R55">
        <v>9.06</v>
      </c>
      <c r="S55">
        <v>0</v>
      </c>
      <c r="T55">
        <v>311.06</v>
      </c>
      <c r="U55">
        <v>1.0538690879522972</v>
      </c>
      <c r="V55">
        <v>538.69087952297173</v>
      </c>
    </row>
    <row r="56" spans="1:22" x14ac:dyDescent="0.25">
      <c r="A56" t="s">
        <v>28</v>
      </c>
      <c r="B56" t="s">
        <v>240</v>
      </c>
      <c r="C56" t="s">
        <v>241</v>
      </c>
      <c r="D56">
        <v>555</v>
      </c>
      <c r="F56">
        <v>521.69999999999993</v>
      </c>
      <c r="G56">
        <v>521.69999999999993</v>
      </c>
      <c r="H56" t="s">
        <v>618</v>
      </c>
      <c r="I56" t="s">
        <v>619</v>
      </c>
      <c r="J56" t="s">
        <v>640</v>
      </c>
      <c r="O56">
        <v>552</v>
      </c>
      <c r="P56">
        <v>76</v>
      </c>
      <c r="Q56" t="b">
        <v>1</v>
      </c>
      <c r="R56">
        <v>16.559999999999999</v>
      </c>
      <c r="S56">
        <v>1</v>
      </c>
      <c r="T56">
        <v>568.55999999999995</v>
      </c>
      <c r="U56">
        <v>1.0898217366302474</v>
      </c>
      <c r="V56">
        <v>898.21736630247392</v>
      </c>
    </row>
    <row r="57" spans="1:22" x14ac:dyDescent="0.25">
      <c r="A57" t="s">
        <v>26</v>
      </c>
      <c r="B57" t="s">
        <v>139</v>
      </c>
      <c r="C57" t="s">
        <v>140</v>
      </c>
      <c r="D57">
        <v>427</v>
      </c>
      <c r="F57">
        <v>401.38</v>
      </c>
      <c r="G57">
        <v>401.38</v>
      </c>
      <c r="H57" t="s">
        <v>629</v>
      </c>
      <c r="O57">
        <v>343</v>
      </c>
      <c r="P57">
        <v>75</v>
      </c>
      <c r="Q57" t="b">
        <v>1</v>
      </c>
      <c r="R57">
        <v>10.29</v>
      </c>
      <c r="S57">
        <v>1</v>
      </c>
      <c r="T57">
        <v>353.29</v>
      </c>
      <c r="U57">
        <v>0.88018835019183816</v>
      </c>
      <c r="V57">
        <v>0</v>
      </c>
    </row>
    <row r="58" spans="1:22" x14ac:dyDescent="0.25">
      <c r="A58" t="s">
        <v>26</v>
      </c>
      <c r="B58" t="s">
        <v>543</v>
      </c>
      <c r="C58" t="s">
        <v>544</v>
      </c>
      <c r="D58">
        <v>449</v>
      </c>
      <c r="F58">
        <v>422.06</v>
      </c>
      <c r="G58">
        <v>422.06</v>
      </c>
      <c r="H58" t="s">
        <v>618</v>
      </c>
      <c r="I58" t="s">
        <v>619</v>
      </c>
      <c r="J58" t="s">
        <v>640</v>
      </c>
      <c r="O58">
        <v>456</v>
      </c>
      <c r="P58">
        <v>75</v>
      </c>
      <c r="Q58" t="b">
        <v>1</v>
      </c>
      <c r="R58">
        <v>13.68</v>
      </c>
      <c r="S58">
        <v>0</v>
      </c>
      <c r="T58">
        <v>469.68</v>
      </c>
      <c r="U58">
        <v>1.1128275600625503</v>
      </c>
      <c r="V58">
        <v>1128.2756006255036</v>
      </c>
    </row>
    <row r="59" spans="1:22" x14ac:dyDescent="0.25">
      <c r="A59" t="s">
        <v>2027</v>
      </c>
      <c r="B59" t="s">
        <v>590</v>
      </c>
      <c r="C59" t="s">
        <v>591</v>
      </c>
      <c r="D59">
        <v>407</v>
      </c>
      <c r="F59">
        <v>382.58</v>
      </c>
      <c r="G59">
        <v>382.58</v>
      </c>
      <c r="H59" t="s">
        <v>629</v>
      </c>
      <c r="I59" t="s">
        <v>619</v>
      </c>
      <c r="J59" t="s">
        <v>628</v>
      </c>
      <c r="O59">
        <v>0</v>
      </c>
      <c r="P59">
        <v>0</v>
      </c>
      <c r="Q59" t="b">
        <v>0</v>
      </c>
      <c r="R59">
        <v>0</v>
      </c>
      <c r="S59">
        <v>0</v>
      </c>
      <c r="T59">
        <v>0</v>
      </c>
      <c r="U59">
        <v>0</v>
      </c>
      <c r="V59">
        <v>0</v>
      </c>
    </row>
    <row r="60" spans="1:22" x14ac:dyDescent="0.25">
      <c r="A60" t="s">
        <v>28</v>
      </c>
      <c r="B60" t="s">
        <v>67</v>
      </c>
      <c r="C60" t="s">
        <v>68</v>
      </c>
      <c r="D60">
        <v>404</v>
      </c>
      <c r="F60">
        <v>379.76</v>
      </c>
      <c r="G60">
        <v>379.76</v>
      </c>
      <c r="H60" t="s">
        <v>629</v>
      </c>
      <c r="I60" t="s">
        <v>625</v>
      </c>
      <c r="O60">
        <v>364</v>
      </c>
      <c r="P60">
        <v>77</v>
      </c>
      <c r="Q60" t="b">
        <v>1</v>
      </c>
      <c r="R60">
        <v>10.92</v>
      </c>
      <c r="S60">
        <v>1</v>
      </c>
      <c r="T60">
        <v>374.92</v>
      </c>
      <c r="U60">
        <v>0.98725510848957243</v>
      </c>
      <c r="V60">
        <v>0</v>
      </c>
    </row>
    <row r="61" spans="1:22" x14ac:dyDescent="0.25">
      <c r="A61" t="s">
        <v>26</v>
      </c>
      <c r="B61" t="s">
        <v>145</v>
      </c>
      <c r="C61" t="s">
        <v>146</v>
      </c>
      <c r="D61">
        <v>390</v>
      </c>
      <c r="F61">
        <v>366.59999999999997</v>
      </c>
      <c r="G61">
        <v>366.59999999999997</v>
      </c>
      <c r="H61" t="s">
        <v>622</v>
      </c>
      <c r="I61" t="s">
        <v>631</v>
      </c>
      <c r="O61">
        <v>400</v>
      </c>
      <c r="P61">
        <v>74</v>
      </c>
      <c r="Q61" t="b">
        <v>1</v>
      </c>
      <c r="R61">
        <v>12</v>
      </c>
      <c r="S61">
        <v>1</v>
      </c>
      <c r="T61">
        <v>412</v>
      </c>
      <c r="U61">
        <v>1.1238406983087834</v>
      </c>
      <c r="V61">
        <v>1200</v>
      </c>
    </row>
    <row r="62" spans="1:22" x14ac:dyDescent="0.25">
      <c r="A62" t="s">
        <v>2029</v>
      </c>
      <c r="B62" t="s">
        <v>149</v>
      </c>
      <c r="C62" t="s">
        <v>150</v>
      </c>
      <c r="D62">
        <v>402</v>
      </c>
      <c r="F62">
        <v>377.88</v>
      </c>
      <c r="G62">
        <v>377.88</v>
      </c>
      <c r="H62" t="s">
        <v>622</v>
      </c>
      <c r="O62">
        <v>0</v>
      </c>
      <c r="P62">
        <v>0</v>
      </c>
      <c r="Q62" t="b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25">
      <c r="A63" t="s">
        <v>2027</v>
      </c>
      <c r="B63" t="s">
        <v>187</v>
      </c>
      <c r="C63" t="s">
        <v>188</v>
      </c>
      <c r="D63">
        <v>210</v>
      </c>
      <c r="F63">
        <v>197.39999999999998</v>
      </c>
      <c r="G63">
        <v>197.39999999999998</v>
      </c>
      <c r="H63" t="s">
        <v>645</v>
      </c>
      <c r="I63" t="s">
        <v>625</v>
      </c>
      <c r="L63" t="s">
        <v>638</v>
      </c>
      <c r="O63">
        <v>0</v>
      </c>
      <c r="P63">
        <v>0</v>
      </c>
      <c r="Q63" t="b">
        <v>0</v>
      </c>
      <c r="R63">
        <v>0</v>
      </c>
      <c r="S63">
        <v>1</v>
      </c>
      <c r="T63">
        <v>0</v>
      </c>
      <c r="U63">
        <v>0</v>
      </c>
      <c r="V63">
        <v>0</v>
      </c>
    </row>
    <row r="64" spans="1:22" x14ac:dyDescent="0.25">
      <c r="A64" t="s">
        <v>2027</v>
      </c>
      <c r="B64" t="s">
        <v>292</v>
      </c>
      <c r="C64" t="s">
        <v>293</v>
      </c>
      <c r="D64">
        <v>424</v>
      </c>
      <c r="F64">
        <v>398.56</v>
      </c>
      <c r="G64">
        <v>398.56</v>
      </c>
      <c r="H64" t="s">
        <v>645</v>
      </c>
      <c r="O64">
        <v>0</v>
      </c>
      <c r="P64">
        <v>0</v>
      </c>
      <c r="Q64" t="b">
        <v>0</v>
      </c>
      <c r="R64">
        <v>0</v>
      </c>
      <c r="S64">
        <v>1</v>
      </c>
      <c r="T64">
        <v>0</v>
      </c>
      <c r="U64">
        <v>0</v>
      </c>
      <c r="V64">
        <v>0</v>
      </c>
    </row>
    <row r="65" spans="1:22" x14ac:dyDescent="0.25">
      <c r="A65" t="s">
        <v>28</v>
      </c>
      <c r="B65" t="s">
        <v>165</v>
      </c>
      <c r="C65" t="s">
        <v>166</v>
      </c>
      <c r="D65">
        <v>300</v>
      </c>
      <c r="F65">
        <v>282</v>
      </c>
      <c r="G65">
        <v>282</v>
      </c>
      <c r="H65" t="s">
        <v>645</v>
      </c>
      <c r="O65">
        <v>304</v>
      </c>
      <c r="P65">
        <v>77</v>
      </c>
      <c r="Q65" t="b">
        <v>1</v>
      </c>
      <c r="R65">
        <v>9.1199999999999992</v>
      </c>
      <c r="S65">
        <v>0</v>
      </c>
      <c r="T65">
        <v>313.12</v>
      </c>
      <c r="U65">
        <v>1.110354609929078</v>
      </c>
      <c r="V65">
        <v>1103.5460992907797</v>
      </c>
    </row>
    <row r="66" spans="1:22" x14ac:dyDescent="0.25">
      <c r="A66" t="s">
        <v>26</v>
      </c>
      <c r="B66" t="s">
        <v>435</v>
      </c>
      <c r="C66" t="s">
        <v>436</v>
      </c>
      <c r="D66">
        <v>420</v>
      </c>
      <c r="F66">
        <v>394.79999999999995</v>
      </c>
      <c r="G66">
        <v>394.79999999999995</v>
      </c>
      <c r="O66">
        <v>382</v>
      </c>
      <c r="P66">
        <v>77</v>
      </c>
      <c r="Q66" t="b">
        <v>1</v>
      </c>
      <c r="R66">
        <v>11.459999999999999</v>
      </c>
      <c r="S66">
        <v>1</v>
      </c>
      <c r="T66">
        <v>393.46</v>
      </c>
      <c r="U66">
        <v>0.99660587639311049</v>
      </c>
      <c r="V66">
        <v>0</v>
      </c>
    </row>
    <row r="67" spans="1:22" x14ac:dyDescent="0.25">
      <c r="A67" t="s">
        <v>26</v>
      </c>
      <c r="B67" t="s">
        <v>569</v>
      </c>
      <c r="C67" t="s">
        <v>570</v>
      </c>
      <c r="D67">
        <v>300</v>
      </c>
      <c r="F67">
        <v>282</v>
      </c>
      <c r="G67">
        <v>282</v>
      </c>
      <c r="O67">
        <v>325</v>
      </c>
      <c r="P67">
        <v>75</v>
      </c>
      <c r="Q67" t="b">
        <v>1</v>
      </c>
      <c r="R67">
        <v>9.75</v>
      </c>
      <c r="S67">
        <v>0</v>
      </c>
      <c r="T67">
        <v>334.75</v>
      </c>
      <c r="U67">
        <v>1.1870567375886525</v>
      </c>
      <c r="V67">
        <v>1200</v>
      </c>
    </row>
    <row r="68" spans="1:22" x14ac:dyDescent="0.25">
      <c r="A68" t="s">
        <v>28</v>
      </c>
      <c r="B68" t="s">
        <v>282</v>
      </c>
      <c r="C68" t="s">
        <v>283</v>
      </c>
      <c r="D68">
        <v>338</v>
      </c>
      <c r="F68">
        <v>317.71999999999997</v>
      </c>
      <c r="G68">
        <v>317.71999999999997</v>
      </c>
      <c r="H68" t="s">
        <v>618</v>
      </c>
      <c r="I68" t="s">
        <v>619</v>
      </c>
      <c r="J68" t="s">
        <v>647</v>
      </c>
      <c r="O68">
        <v>340</v>
      </c>
      <c r="P68">
        <v>76</v>
      </c>
      <c r="Q68" t="b">
        <v>1</v>
      </c>
      <c r="R68">
        <v>10.199999999999999</v>
      </c>
      <c r="S68">
        <v>0</v>
      </c>
      <c r="T68">
        <v>350.2</v>
      </c>
      <c r="U68">
        <v>1.1022283771874608</v>
      </c>
      <c r="V68">
        <v>1022.2837718746081</v>
      </c>
    </row>
    <row r="69" spans="1:22" x14ac:dyDescent="0.25">
      <c r="A69" t="s">
        <v>29</v>
      </c>
      <c r="B69" t="s">
        <v>661</v>
      </c>
      <c r="C69" t="s">
        <v>237</v>
      </c>
      <c r="D69">
        <v>315</v>
      </c>
      <c r="F69">
        <v>296.09999999999997</v>
      </c>
      <c r="G69">
        <v>296.09999999999997</v>
      </c>
      <c r="O69">
        <v>349</v>
      </c>
      <c r="P69">
        <v>78</v>
      </c>
      <c r="Q69" t="b">
        <v>1</v>
      </c>
      <c r="R69">
        <v>10.469999999999999</v>
      </c>
      <c r="T69">
        <v>359.47</v>
      </c>
      <c r="U69">
        <v>1.2140155352921314</v>
      </c>
      <c r="V69">
        <v>1200</v>
      </c>
    </row>
    <row r="70" spans="1:22" x14ac:dyDescent="0.25">
      <c r="A70" t="s">
        <v>2027</v>
      </c>
      <c r="B70" t="s">
        <v>509</v>
      </c>
      <c r="C70" t="s">
        <v>510</v>
      </c>
      <c r="D70">
        <v>431</v>
      </c>
      <c r="F70">
        <v>405.14</v>
      </c>
      <c r="G70">
        <v>405.14</v>
      </c>
      <c r="H70" t="s">
        <v>618</v>
      </c>
      <c r="I70" t="s">
        <v>619</v>
      </c>
      <c r="J70" t="s">
        <v>651</v>
      </c>
      <c r="O70">
        <v>0</v>
      </c>
      <c r="P70">
        <v>0</v>
      </c>
      <c r="Q70" t="b">
        <v>0</v>
      </c>
      <c r="R70">
        <v>0</v>
      </c>
      <c r="S70">
        <v>1</v>
      </c>
      <c r="T70">
        <v>0</v>
      </c>
      <c r="U70">
        <v>0</v>
      </c>
      <c r="V70">
        <v>0</v>
      </c>
    </row>
    <row r="71" spans="1:22" x14ac:dyDescent="0.25">
      <c r="A71" t="s">
        <v>28</v>
      </c>
      <c r="B71" t="s">
        <v>391</v>
      </c>
      <c r="C71" t="s">
        <v>392</v>
      </c>
      <c r="D71">
        <v>360</v>
      </c>
      <c r="F71">
        <v>338.4</v>
      </c>
      <c r="G71">
        <v>338.4</v>
      </c>
      <c r="H71" t="s">
        <v>618</v>
      </c>
      <c r="I71" t="s">
        <v>630</v>
      </c>
      <c r="J71" t="s">
        <v>627</v>
      </c>
      <c r="O71">
        <v>360</v>
      </c>
      <c r="P71">
        <v>77</v>
      </c>
      <c r="Q71" t="b">
        <v>1</v>
      </c>
      <c r="R71">
        <v>10.799999999999999</v>
      </c>
      <c r="S71">
        <v>0</v>
      </c>
      <c r="T71">
        <v>370.8</v>
      </c>
      <c r="U71">
        <v>1.095744680851064</v>
      </c>
      <c r="V71">
        <v>957.44680851064027</v>
      </c>
    </row>
    <row r="72" spans="1:22" x14ac:dyDescent="0.25">
      <c r="A72" t="s">
        <v>28</v>
      </c>
      <c r="B72" t="s">
        <v>337</v>
      </c>
      <c r="C72" t="s">
        <v>338</v>
      </c>
      <c r="D72">
        <v>297</v>
      </c>
      <c r="F72">
        <v>279.18</v>
      </c>
      <c r="G72">
        <v>279.18</v>
      </c>
      <c r="H72" t="s">
        <v>618</v>
      </c>
      <c r="I72" t="s">
        <v>631</v>
      </c>
      <c r="O72">
        <v>275</v>
      </c>
      <c r="P72">
        <v>75</v>
      </c>
      <c r="Q72" t="b">
        <v>1</v>
      </c>
      <c r="R72">
        <v>8.25</v>
      </c>
      <c r="S72">
        <v>1</v>
      </c>
      <c r="T72">
        <v>283.25</v>
      </c>
      <c r="U72">
        <v>1.0145784081954294</v>
      </c>
      <c r="V72">
        <v>145.78408195429438</v>
      </c>
    </row>
    <row r="73" spans="1:22" x14ac:dyDescent="0.25">
      <c r="A73" t="s">
        <v>25</v>
      </c>
      <c r="B73" t="s">
        <v>527</v>
      </c>
      <c r="C73" t="s">
        <v>528</v>
      </c>
      <c r="D73">
        <v>588</v>
      </c>
      <c r="F73">
        <v>552.71999999999991</v>
      </c>
      <c r="G73">
        <v>552.71999999999991</v>
      </c>
      <c r="O73">
        <v>565</v>
      </c>
      <c r="P73">
        <v>75</v>
      </c>
      <c r="Q73" t="b">
        <v>1</v>
      </c>
      <c r="R73">
        <v>16.95</v>
      </c>
      <c r="S73">
        <v>1</v>
      </c>
      <c r="T73">
        <v>581.95000000000005</v>
      </c>
      <c r="U73">
        <v>1.0528839195252571</v>
      </c>
      <c r="V73">
        <v>528.83919525257056</v>
      </c>
    </row>
    <row r="74" spans="1:22" x14ac:dyDescent="0.25">
      <c r="A74" t="s">
        <v>26</v>
      </c>
      <c r="B74" t="s">
        <v>301</v>
      </c>
      <c r="C74" t="s">
        <v>302</v>
      </c>
      <c r="D74">
        <v>325</v>
      </c>
      <c r="F74">
        <v>305.5</v>
      </c>
      <c r="G74">
        <v>305.5</v>
      </c>
      <c r="H74" t="s">
        <v>618</v>
      </c>
      <c r="O74">
        <v>339</v>
      </c>
      <c r="P74">
        <v>74</v>
      </c>
      <c r="Q74" t="b">
        <v>1</v>
      </c>
      <c r="R74">
        <v>10.17</v>
      </c>
      <c r="S74">
        <v>0</v>
      </c>
      <c r="T74">
        <v>349.17</v>
      </c>
      <c r="U74">
        <v>1.1429459901800327</v>
      </c>
      <c r="V74">
        <v>1200</v>
      </c>
    </row>
    <row r="75" spans="1:22" x14ac:dyDescent="0.25">
      <c r="A75" t="s">
        <v>26</v>
      </c>
      <c r="B75" t="s">
        <v>507</v>
      </c>
      <c r="C75" t="s">
        <v>508</v>
      </c>
      <c r="D75">
        <v>387</v>
      </c>
      <c r="F75">
        <v>363.78</v>
      </c>
      <c r="G75">
        <v>363.78</v>
      </c>
      <c r="O75">
        <v>444</v>
      </c>
      <c r="P75">
        <v>77</v>
      </c>
      <c r="Q75" t="b">
        <v>1</v>
      </c>
      <c r="R75">
        <v>13.32</v>
      </c>
      <c r="S75">
        <v>1</v>
      </c>
      <c r="T75">
        <v>457.32</v>
      </c>
      <c r="U75">
        <v>1.2571334322942438</v>
      </c>
      <c r="V75">
        <v>1200</v>
      </c>
    </row>
    <row r="76" spans="1:22" x14ac:dyDescent="0.25">
      <c r="A76" t="s">
        <v>25</v>
      </c>
      <c r="B76" t="s">
        <v>547</v>
      </c>
      <c r="C76" t="s">
        <v>548</v>
      </c>
      <c r="D76">
        <v>340</v>
      </c>
      <c r="F76">
        <v>319.59999999999997</v>
      </c>
      <c r="G76">
        <v>319.59999999999997</v>
      </c>
      <c r="O76">
        <v>329</v>
      </c>
      <c r="P76">
        <v>75</v>
      </c>
      <c r="Q76" t="b">
        <v>1</v>
      </c>
      <c r="R76">
        <v>9.8699999999999992</v>
      </c>
      <c r="S76">
        <v>1</v>
      </c>
      <c r="T76">
        <v>338.87</v>
      </c>
      <c r="U76">
        <v>1.0602941176470591</v>
      </c>
      <c r="V76">
        <v>602.94117647059056</v>
      </c>
    </row>
    <row r="77" spans="1:22" x14ac:dyDescent="0.25">
      <c r="A77" t="s">
        <v>2026</v>
      </c>
      <c r="B77" t="s">
        <v>594</v>
      </c>
      <c r="C77" t="s">
        <v>595</v>
      </c>
      <c r="D77">
        <v>375</v>
      </c>
      <c r="F77">
        <v>352.5</v>
      </c>
      <c r="G77">
        <v>352.5</v>
      </c>
      <c r="H77" t="s">
        <v>618</v>
      </c>
      <c r="I77" t="s">
        <v>625</v>
      </c>
      <c r="O77">
        <v>0</v>
      </c>
      <c r="P77">
        <v>0</v>
      </c>
      <c r="Q77" t="b">
        <v>0</v>
      </c>
      <c r="R77">
        <v>0</v>
      </c>
      <c r="S77">
        <v>1</v>
      </c>
      <c r="T77">
        <v>0</v>
      </c>
      <c r="U77">
        <v>0</v>
      </c>
      <c r="V77">
        <v>0</v>
      </c>
    </row>
    <row r="78" spans="1:22" x14ac:dyDescent="0.25">
      <c r="A78" t="s">
        <v>25</v>
      </c>
      <c r="B78" t="s">
        <v>425</v>
      </c>
      <c r="C78" t="s">
        <v>426</v>
      </c>
      <c r="D78">
        <v>443</v>
      </c>
      <c r="F78">
        <v>416.41999999999996</v>
      </c>
      <c r="G78">
        <v>416.41999999999996</v>
      </c>
      <c r="H78" t="s">
        <v>622</v>
      </c>
      <c r="I78" t="s">
        <v>619</v>
      </c>
      <c r="J78" t="s">
        <v>647</v>
      </c>
      <c r="O78">
        <v>448</v>
      </c>
      <c r="P78">
        <v>74</v>
      </c>
      <c r="Q78" t="b">
        <v>1</v>
      </c>
      <c r="R78">
        <v>13.44</v>
      </c>
      <c r="S78">
        <v>1</v>
      </c>
      <c r="T78">
        <v>461.44</v>
      </c>
      <c r="U78">
        <v>1.1081120023053648</v>
      </c>
      <c r="V78">
        <v>1081.1200230536476</v>
      </c>
    </row>
    <row r="79" spans="1:22" x14ac:dyDescent="0.25">
      <c r="A79" t="s">
        <v>28</v>
      </c>
      <c r="B79" t="s">
        <v>228</v>
      </c>
      <c r="C79" t="s">
        <v>229</v>
      </c>
      <c r="D79">
        <v>327</v>
      </c>
      <c r="F79">
        <v>307.38</v>
      </c>
      <c r="G79">
        <v>307.38</v>
      </c>
      <c r="H79" t="s">
        <v>618</v>
      </c>
      <c r="I79" t="s">
        <v>619</v>
      </c>
      <c r="O79">
        <v>305</v>
      </c>
      <c r="P79">
        <v>77</v>
      </c>
      <c r="Q79" t="b">
        <v>1</v>
      </c>
      <c r="R79">
        <v>9.15</v>
      </c>
      <c r="S79">
        <v>1</v>
      </c>
      <c r="T79">
        <v>314.14999999999998</v>
      </c>
      <c r="U79">
        <v>1.0220248552280564</v>
      </c>
      <c r="V79">
        <v>220.24855228056418</v>
      </c>
    </row>
    <row r="80" spans="1:22" x14ac:dyDescent="0.25">
      <c r="A80" t="s">
        <v>29</v>
      </c>
      <c r="B80" t="s">
        <v>103</v>
      </c>
      <c r="C80" t="s">
        <v>104</v>
      </c>
      <c r="D80">
        <v>318</v>
      </c>
      <c r="F80">
        <v>298.91999999999996</v>
      </c>
      <c r="G80">
        <v>298.91999999999996</v>
      </c>
      <c r="H80" t="s">
        <v>629</v>
      </c>
      <c r="I80" t="s">
        <v>623</v>
      </c>
      <c r="L80" t="s">
        <v>642</v>
      </c>
      <c r="O80">
        <v>325</v>
      </c>
      <c r="P80">
        <v>75</v>
      </c>
      <c r="Q80" t="b">
        <v>1</v>
      </c>
      <c r="R80">
        <v>9.75</v>
      </c>
      <c r="S80">
        <v>1</v>
      </c>
      <c r="T80">
        <v>334.75</v>
      </c>
      <c r="U80">
        <v>1.1198648467817478</v>
      </c>
      <c r="V80">
        <v>1198.6484678174779</v>
      </c>
    </row>
    <row r="81" spans="1:22" x14ac:dyDescent="0.25">
      <c r="A81" t="s">
        <v>29</v>
      </c>
      <c r="B81" t="s">
        <v>305</v>
      </c>
      <c r="C81" t="s">
        <v>306</v>
      </c>
      <c r="D81">
        <v>338</v>
      </c>
      <c r="F81">
        <v>317.71999999999997</v>
      </c>
      <c r="G81">
        <v>317.71999999999997</v>
      </c>
      <c r="H81" t="s">
        <v>618</v>
      </c>
      <c r="I81" t="s">
        <v>625</v>
      </c>
      <c r="L81" t="s">
        <v>638</v>
      </c>
      <c r="O81">
        <v>359</v>
      </c>
      <c r="P81">
        <v>78</v>
      </c>
      <c r="Q81" t="b">
        <v>1</v>
      </c>
      <c r="R81">
        <v>10.77</v>
      </c>
      <c r="S81">
        <v>1</v>
      </c>
      <c r="T81">
        <v>369.77</v>
      </c>
      <c r="U81">
        <v>1.1638234923832305</v>
      </c>
      <c r="V81">
        <v>1200</v>
      </c>
    </row>
    <row r="82" spans="1:22" x14ac:dyDescent="0.25">
      <c r="A82" t="s">
        <v>28</v>
      </c>
      <c r="B82" t="s">
        <v>147</v>
      </c>
      <c r="C82" t="s">
        <v>148</v>
      </c>
      <c r="D82">
        <v>417</v>
      </c>
      <c r="F82">
        <v>391.97999999999996</v>
      </c>
      <c r="G82">
        <v>391.97999999999996</v>
      </c>
      <c r="O82">
        <v>442</v>
      </c>
      <c r="P82">
        <v>76</v>
      </c>
      <c r="Q82" t="b">
        <v>1</v>
      </c>
      <c r="R82">
        <v>13.26</v>
      </c>
      <c r="S82">
        <v>1</v>
      </c>
      <c r="T82">
        <v>455.26</v>
      </c>
      <c r="U82">
        <v>1.1614368080004083</v>
      </c>
      <c r="V82">
        <v>1200</v>
      </c>
    </row>
    <row r="83" spans="1:22" x14ac:dyDescent="0.25">
      <c r="A83" t="s">
        <v>28</v>
      </c>
      <c r="B83" t="s">
        <v>351</v>
      </c>
      <c r="C83" t="s">
        <v>352</v>
      </c>
      <c r="D83">
        <v>275</v>
      </c>
      <c r="F83">
        <v>258.5</v>
      </c>
      <c r="G83">
        <v>258.5</v>
      </c>
      <c r="H83" t="s">
        <v>629</v>
      </c>
      <c r="O83">
        <v>259</v>
      </c>
      <c r="P83">
        <v>76</v>
      </c>
      <c r="Q83" t="b">
        <v>1</v>
      </c>
      <c r="R83">
        <v>7.77</v>
      </c>
      <c r="S83">
        <v>1</v>
      </c>
      <c r="T83">
        <v>266.77</v>
      </c>
      <c r="U83">
        <v>1.0319922630560927</v>
      </c>
      <c r="V83">
        <v>319.92263056092708</v>
      </c>
    </row>
    <row r="84" spans="1:22" x14ac:dyDescent="0.25">
      <c r="A84" t="s">
        <v>29</v>
      </c>
      <c r="B84" t="s">
        <v>286</v>
      </c>
      <c r="C84" t="s">
        <v>287</v>
      </c>
      <c r="D84">
        <v>455</v>
      </c>
      <c r="F84">
        <v>427.7</v>
      </c>
      <c r="G84">
        <v>427.7</v>
      </c>
      <c r="O84">
        <v>478</v>
      </c>
      <c r="P84">
        <v>77</v>
      </c>
      <c r="Q84" t="b">
        <v>1</v>
      </c>
      <c r="R84">
        <v>14.34</v>
      </c>
      <c r="S84">
        <v>1</v>
      </c>
      <c r="T84">
        <v>492.34</v>
      </c>
      <c r="U84">
        <v>1.151133972410568</v>
      </c>
      <c r="V84">
        <v>1200</v>
      </c>
    </row>
    <row r="85" spans="1:22" x14ac:dyDescent="0.25">
      <c r="A85" t="s">
        <v>28</v>
      </c>
      <c r="B85" t="s">
        <v>335</v>
      </c>
      <c r="C85" t="s">
        <v>336</v>
      </c>
      <c r="D85">
        <v>357</v>
      </c>
      <c r="F85">
        <v>335.58</v>
      </c>
      <c r="G85">
        <v>335.58</v>
      </c>
      <c r="H85" t="s">
        <v>629</v>
      </c>
      <c r="I85" t="s">
        <v>631</v>
      </c>
      <c r="K85" t="s">
        <v>656</v>
      </c>
      <c r="O85">
        <v>261</v>
      </c>
      <c r="P85">
        <v>80</v>
      </c>
      <c r="Q85" t="b">
        <v>0</v>
      </c>
      <c r="R85">
        <v>0</v>
      </c>
      <c r="S85">
        <v>1</v>
      </c>
      <c r="T85">
        <v>261</v>
      </c>
      <c r="U85">
        <v>0.7777579116753085</v>
      </c>
      <c r="V85">
        <v>0</v>
      </c>
    </row>
    <row r="86" spans="1:22" x14ac:dyDescent="0.25">
      <c r="A86" t="s">
        <v>26</v>
      </c>
      <c r="B86" t="s">
        <v>397</v>
      </c>
      <c r="C86" t="s">
        <v>398</v>
      </c>
      <c r="D86">
        <v>280</v>
      </c>
      <c r="F86">
        <v>263.2</v>
      </c>
      <c r="G86">
        <v>263.2</v>
      </c>
      <c r="H86" t="s">
        <v>618</v>
      </c>
      <c r="I86" t="s">
        <v>623</v>
      </c>
      <c r="O86">
        <v>300</v>
      </c>
      <c r="P86">
        <v>76</v>
      </c>
      <c r="Q86" t="b">
        <v>1</v>
      </c>
      <c r="R86">
        <v>9</v>
      </c>
      <c r="S86">
        <v>1</v>
      </c>
      <c r="T86">
        <v>309</v>
      </c>
      <c r="U86">
        <v>1.1740121580547114</v>
      </c>
      <c r="V86">
        <v>1200</v>
      </c>
    </row>
    <row r="87" spans="1:22" x14ac:dyDescent="0.25">
      <c r="A87" t="s">
        <v>28</v>
      </c>
      <c r="B87" t="s">
        <v>280</v>
      </c>
      <c r="C87" t="s">
        <v>281</v>
      </c>
      <c r="D87">
        <v>413</v>
      </c>
      <c r="F87">
        <v>388.21999999999997</v>
      </c>
      <c r="G87">
        <v>388.21999999999997</v>
      </c>
      <c r="H87" t="s">
        <v>618</v>
      </c>
      <c r="I87" t="s">
        <v>619</v>
      </c>
      <c r="J87" t="s">
        <v>621</v>
      </c>
      <c r="O87">
        <v>501</v>
      </c>
      <c r="P87">
        <v>75</v>
      </c>
      <c r="Q87" t="b">
        <v>1</v>
      </c>
      <c r="R87">
        <v>15.03</v>
      </c>
      <c r="S87">
        <v>1</v>
      </c>
      <c r="T87">
        <v>516.03</v>
      </c>
      <c r="U87">
        <v>1.3292205450517749</v>
      </c>
      <c r="V87">
        <v>1200</v>
      </c>
    </row>
    <row r="88" spans="1:22" x14ac:dyDescent="0.25">
      <c r="A88" t="s">
        <v>29</v>
      </c>
      <c r="B88" t="s">
        <v>499</v>
      </c>
      <c r="C88" t="s">
        <v>500</v>
      </c>
      <c r="D88">
        <v>138</v>
      </c>
      <c r="F88">
        <v>129.72</v>
      </c>
      <c r="G88">
        <v>129.72</v>
      </c>
      <c r="H88" t="s">
        <v>629</v>
      </c>
      <c r="I88" t="s">
        <v>619</v>
      </c>
      <c r="J88" t="s">
        <v>621</v>
      </c>
      <c r="O88">
        <v>148</v>
      </c>
      <c r="P88">
        <v>78</v>
      </c>
      <c r="Q88" t="b">
        <v>1</v>
      </c>
      <c r="R88">
        <v>4.4399999999999995</v>
      </c>
      <c r="S88">
        <v>1</v>
      </c>
      <c r="T88">
        <v>152.44</v>
      </c>
      <c r="U88">
        <v>1.1751464693185323</v>
      </c>
      <c r="V88">
        <v>1200</v>
      </c>
    </row>
    <row r="89" spans="1:22" x14ac:dyDescent="0.25">
      <c r="A89" t="s">
        <v>28</v>
      </c>
      <c r="B89" t="s">
        <v>45</v>
      </c>
      <c r="C89" t="s">
        <v>46</v>
      </c>
      <c r="D89">
        <v>428</v>
      </c>
      <c r="F89">
        <v>402.32</v>
      </c>
      <c r="G89">
        <v>402.32</v>
      </c>
      <c r="O89">
        <v>405</v>
      </c>
      <c r="P89">
        <v>78</v>
      </c>
      <c r="Q89" t="b">
        <v>1</v>
      </c>
      <c r="R89">
        <v>12.15</v>
      </c>
      <c r="S89">
        <v>1</v>
      </c>
      <c r="T89">
        <v>417.15</v>
      </c>
      <c r="U89">
        <v>1.0368612050109365</v>
      </c>
      <c r="V89">
        <v>368.61205010936482</v>
      </c>
    </row>
    <row r="90" spans="1:22" x14ac:dyDescent="0.25">
      <c r="A90" t="s">
        <v>29</v>
      </c>
      <c r="B90" t="s">
        <v>533</v>
      </c>
      <c r="C90" t="s">
        <v>534</v>
      </c>
      <c r="D90">
        <v>300</v>
      </c>
      <c r="F90">
        <v>282</v>
      </c>
      <c r="G90">
        <v>282</v>
      </c>
      <c r="O90">
        <v>276</v>
      </c>
      <c r="P90">
        <v>69</v>
      </c>
      <c r="Q90" t="b">
        <v>0</v>
      </c>
      <c r="R90">
        <v>0</v>
      </c>
      <c r="S90">
        <v>1</v>
      </c>
      <c r="T90">
        <v>276</v>
      </c>
      <c r="U90">
        <v>0.97872340425531912</v>
      </c>
      <c r="V90">
        <v>0</v>
      </c>
    </row>
    <row r="91" spans="1:22" x14ac:dyDescent="0.25">
      <c r="A91" t="s">
        <v>2027</v>
      </c>
      <c r="B91" t="s">
        <v>212</v>
      </c>
      <c r="C91" t="s">
        <v>213</v>
      </c>
      <c r="D91">
        <v>550</v>
      </c>
      <c r="F91">
        <v>517</v>
      </c>
      <c r="G91">
        <v>517</v>
      </c>
      <c r="O91">
        <v>0</v>
      </c>
      <c r="P91">
        <v>0</v>
      </c>
      <c r="Q91" t="b">
        <v>0</v>
      </c>
      <c r="R91">
        <v>0</v>
      </c>
      <c r="S91">
        <v>1</v>
      </c>
      <c r="T91">
        <v>0</v>
      </c>
      <c r="U91">
        <v>0</v>
      </c>
      <c r="V91">
        <v>0</v>
      </c>
    </row>
    <row r="92" spans="1:22" x14ac:dyDescent="0.25">
      <c r="A92" t="s">
        <v>25</v>
      </c>
      <c r="B92" t="s">
        <v>553</v>
      </c>
      <c r="C92" t="s">
        <v>554</v>
      </c>
      <c r="D92">
        <v>414</v>
      </c>
      <c r="F92">
        <v>389.15999999999997</v>
      </c>
      <c r="G92">
        <v>389.15999999999997</v>
      </c>
      <c r="H92" t="s">
        <v>618</v>
      </c>
      <c r="I92" t="s">
        <v>631</v>
      </c>
      <c r="O92">
        <v>433</v>
      </c>
      <c r="P92">
        <v>79</v>
      </c>
      <c r="Q92" t="b">
        <v>1</v>
      </c>
      <c r="R92">
        <v>12.99</v>
      </c>
      <c r="S92">
        <v>1</v>
      </c>
      <c r="T92">
        <v>445.99</v>
      </c>
      <c r="U92">
        <v>1.146032480213794</v>
      </c>
      <c r="V92">
        <v>1200</v>
      </c>
    </row>
    <row r="93" spans="1:22" x14ac:dyDescent="0.25">
      <c r="A93" t="s">
        <v>29</v>
      </c>
      <c r="B93" t="s">
        <v>405</v>
      </c>
      <c r="C93" t="s">
        <v>406</v>
      </c>
      <c r="D93">
        <v>230</v>
      </c>
      <c r="F93">
        <v>216.2</v>
      </c>
      <c r="G93">
        <v>216.2</v>
      </c>
      <c r="H93" t="s">
        <v>618</v>
      </c>
      <c r="I93" t="s">
        <v>625</v>
      </c>
      <c r="L93" t="s">
        <v>638</v>
      </c>
      <c r="O93">
        <v>248</v>
      </c>
      <c r="P93">
        <v>76</v>
      </c>
      <c r="Q93" t="b">
        <v>1</v>
      </c>
      <c r="R93">
        <v>7.4399999999999995</v>
      </c>
      <c r="S93">
        <v>1</v>
      </c>
      <c r="T93">
        <v>255.44</v>
      </c>
      <c r="U93">
        <v>1.1814986123959297</v>
      </c>
      <c r="V93">
        <v>1200</v>
      </c>
    </row>
    <row r="94" spans="1:22" x14ac:dyDescent="0.25">
      <c r="A94" t="s">
        <v>29</v>
      </c>
      <c r="B94" t="s">
        <v>417</v>
      </c>
      <c r="C94" t="s">
        <v>418</v>
      </c>
      <c r="D94">
        <v>417</v>
      </c>
      <c r="F94">
        <v>391.97999999999996</v>
      </c>
      <c r="G94">
        <v>391.97999999999996</v>
      </c>
      <c r="H94" t="s">
        <v>622</v>
      </c>
      <c r="I94" t="s">
        <v>623</v>
      </c>
      <c r="L94" t="s">
        <v>636</v>
      </c>
      <c r="O94">
        <v>422</v>
      </c>
      <c r="P94">
        <v>74</v>
      </c>
      <c r="Q94" t="b">
        <v>1</v>
      </c>
      <c r="R94">
        <v>12.66</v>
      </c>
      <c r="S94">
        <v>1</v>
      </c>
      <c r="T94">
        <v>434.66</v>
      </c>
      <c r="U94">
        <v>1.1088831062809328</v>
      </c>
      <c r="V94">
        <v>1088.8310628093279</v>
      </c>
    </row>
    <row r="95" spans="1:22" x14ac:dyDescent="0.25">
      <c r="A95" t="s">
        <v>29</v>
      </c>
      <c r="B95" t="s">
        <v>421</v>
      </c>
      <c r="C95" t="s">
        <v>422</v>
      </c>
      <c r="D95">
        <v>335</v>
      </c>
      <c r="F95">
        <v>314.89999999999998</v>
      </c>
      <c r="G95">
        <v>314.89999999999998</v>
      </c>
      <c r="H95" t="s">
        <v>618</v>
      </c>
      <c r="I95" t="s">
        <v>631</v>
      </c>
      <c r="K95" t="s">
        <v>632</v>
      </c>
      <c r="O95">
        <v>271</v>
      </c>
      <c r="P95">
        <v>61</v>
      </c>
      <c r="Q95" t="b">
        <v>0</v>
      </c>
      <c r="R95">
        <v>0</v>
      </c>
      <c r="S95">
        <v>1</v>
      </c>
      <c r="T95">
        <v>271</v>
      </c>
      <c r="U95">
        <v>0.86059066370276283</v>
      </c>
      <c r="V95">
        <v>0</v>
      </c>
    </row>
    <row r="96" spans="1:22" x14ac:dyDescent="0.25">
      <c r="A96" t="s">
        <v>2028</v>
      </c>
      <c r="B96" t="s">
        <v>61</v>
      </c>
      <c r="C96" t="s">
        <v>62</v>
      </c>
      <c r="D96">
        <v>402</v>
      </c>
      <c r="F96">
        <v>377.88</v>
      </c>
      <c r="G96">
        <v>377.88</v>
      </c>
      <c r="H96" t="s">
        <v>618</v>
      </c>
      <c r="I96" t="s">
        <v>631</v>
      </c>
      <c r="K96" t="s">
        <v>632</v>
      </c>
      <c r="O96">
        <v>0</v>
      </c>
      <c r="P96">
        <v>0</v>
      </c>
      <c r="Q96" t="b">
        <v>0</v>
      </c>
      <c r="R96">
        <v>0</v>
      </c>
      <c r="S96">
        <v>1</v>
      </c>
      <c r="T96">
        <v>0</v>
      </c>
      <c r="U96">
        <v>0</v>
      </c>
      <c r="V96">
        <v>0</v>
      </c>
    </row>
    <row r="97" spans="1:22" x14ac:dyDescent="0.25">
      <c r="A97" t="s">
        <v>2027</v>
      </c>
      <c r="B97" t="s">
        <v>252</v>
      </c>
      <c r="C97" t="s">
        <v>253</v>
      </c>
      <c r="D97">
        <v>358</v>
      </c>
      <c r="F97">
        <v>336.52</v>
      </c>
      <c r="G97">
        <v>336.52</v>
      </c>
      <c r="H97" t="s">
        <v>622</v>
      </c>
      <c r="I97" t="s">
        <v>630</v>
      </c>
      <c r="J97" t="s">
        <v>640</v>
      </c>
      <c r="O97">
        <v>0</v>
      </c>
      <c r="P97">
        <v>0</v>
      </c>
      <c r="Q97" t="b">
        <v>0</v>
      </c>
      <c r="R97">
        <v>0</v>
      </c>
      <c r="S97">
        <v>1</v>
      </c>
      <c r="T97">
        <v>0</v>
      </c>
      <c r="U97">
        <v>0</v>
      </c>
      <c r="V97">
        <v>0</v>
      </c>
    </row>
    <row r="98" spans="1:22" x14ac:dyDescent="0.25">
      <c r="A98" t="s">
        <v>29</v>
      </c>
      <c r="B98" t="s">
        <v>359</v>
      </c>
      <c r="C98" t="s">
        <v>360</v>
      </c>
      <c r="D98">
        <v>326</v>
      </c>
      <c r="F98">
        <v>306.44</v>
      </c>
      <c r="G98">
        <v>306.44</v>
      </c>
      <c r="H98" t="s">
        <v>622</v>
      </c>
      <c r="I98" t="s">
        <v>619</v>
      </c>
      <c r="J98" t="s">
        <v>651</v>
      </c>
      <c r="O98">
        <v>370</v>
      </c>
      <c r="P98">
        <v>77</v>
      </c>
      <c r="Q98" t="b">
        <v>1</v>
      </c>
      <c r="R98">
        <v>11.1</v>
      </c>
      <c r="S98">
        <v>1</v>
      </c>
      <c r="T98">
        <v>381.1</v>
      </c>
      <c r="U98">
        <v>1.2436366009659314</v>
      </c>
      <c r="V98">
        <v>1200</v>
      </c>
    </row>
    <row r="99" spans="1:22" x14ac:dyDescent="0.25">
      <c r="A99" t="s">
        <v>29</v>
      </c>
      <c r="B99" t="s">
        <v>179</v>
      </c>
      <c r="C99" t="s">
        <v>180</v>
      </c>
      <c r="D99">
        <v>293</v>
      </c>
      <c r="F99">
        <v>275.41999999999996</v>
      </c>
      <c r="G99">
        <v>275.41999999999996</v>
      </c>
      <c r="H99" t="s">
        <v>618</v>
      </c>
      <c r="I99" t="s">
        <v>619</v>
      </c>
      <c r="J99" t="s">
        <v>646</v>
      </c>
      <c r="O99">
        <v>251</v>
      </c>
      <c r="P99">
        <v>76</v>
      </c>
      <c r="Q99" t="b">
        <v>1</v>
      </c>
      <c r="R99">
        <v>7.5299999999999994</v>
      </c>
      <c r="S99">
        <v>0</v>
      </c>
      <c r="T99">
        <v>258.52999999999997</v>
      </c>
      <c r="U99">
        <v>0.93867547745261781</v>
      </c>
      <c r="V99">
        <v>0</v>
      </c>
    </row>
    <row r="100" spans="1:22" x14ac:dyDescent="0.25">
      <c r="A100" t="s">
        <v>26</v>
      </c>
      <c r="B100" t="s">
        <v>445</v>
      </c>
      <c r="C100" t="s">
        <v>446</v>
      </c>
      <c r="D100">
        <v>503</v>
      </c>
      <c r="F100">
        <v>472.82</v>
      </c>
      <c r="G100">
        <v>472.82</v>
      </c>
      <c r="H100" t="s">
        <v>622</v>
      </c>
      <c r="O100">
        <v>485</v>
      </c>
      <c r="P100">
        <v>76</v>
      </c>
      <c r="Q100" t="b">
        <v>1</v>
      </c>
      <c r="R100">
        <v>14.549999999999999</v>
      </c>
      <c r="S100">
        <v>1</v>
      </c>
      <c r="T100">
        <v>499.55</v>
      </c>
      <c r="U100">
        <v>1.0565331415760755</v>
      </c>
      <c r="V100">
        <v>565.33141576075479</v>
      </c>
    </row>
    <row r="101" spans="1:22" x14ac:dyDescent="0.25">
      <c r="A101" t="s">
        <v>2029</v>
      </c>
      <c r="B101" t="s">
        <v>610</v>
      </c>
      <c r="C101" t="s">
        <v>611</v>
      </c>
      <c r="D101">
        <v>562</v>
      </c>
      <c r="F101">
        <v>528.28</v>
      </c>
      <c r="G101">
        <v>528.28</v>
      </c>
      <c r="H101" t="s">
        <v>618</v>
      </c>
      <c r="I101" t="s">
        <v>619</v>
      </c>
      <c r="J101" t="s">
        <v>621</v>
      </c>
      <c r="O101">
        <v>0</v>
      </c>
      <c r="P101">
        <v>0</v>
      </c>
      <c r="Q101" t="b">
        <v>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spans="1:22" x14ac:dyDescent="0.25">
      <c r="A102" t="s">
        <v>28</v>
      </c>
      <c r="B102" t="s">
        <v>32</v>
      </c>
      <c r="C102" t="s">
        <v>33</v>
      </c>
      <c r="D102">
        <v>604</v>
      </c>
      <c r="F102">
        <v>567.76</v>
      </c>
      <c r="G102">
        <v>567.76</v>
      </c>
      <c r="H102" t="s">
        <v>618</v>
      </c>
      <c r="I102" t="s">
        <v>619</v>
      </c>
      <c r="J102" t="s">
        <v>620</v>
      </c>
      <c r="O102">
        <v>591</v>
      </c>
      <c r="P102">
        <v>74</v>
      </c>
      <c r="Q102" t="b">
        <v>1</v>
      </c>
      <c r="R102">
        <v>17.73</v>
      </c>
      <c r="S102">
        <v>1</v>
      </c>
      <c r="T102">
        <v>608.73</v>
      </c>
      <c r="U102">
        <v>1.0721607721572497</v>
      </c>
      <c r="V102">
        <v>721.60772157249698</v>
      </c>
    </row>
    <row r="103" spans="1:22" x14ac:dyDescent="0.25">
      <c r="A103" t="s">
        <v>28</v>
      </c>
      <c r="B103" t="s">
        <v>157</v>
      </c>
      <c r="C103" t="s">
        <v>158</v>
      </c>
      <c r="D103">
        <v>335</v>
      </c>
      <c r="F103">
        <v>314.89999999999998</v>
      </c>
      <c r="G103">
        <v>314.89999999999998</v>
      </c>
      <c r="O103">
        <v>341</v>
      </c>
      <c r="P103">
        <v>83</v>
      </c>
      <c r="Q103" t="b">
        <v>0</v>
      </c>
      <c r="R103">
        <v>0</v>
      </c>
      <c r="S103">
        <v>1</v>
      </c>
      <c r="T103">
        <v>341</v>
      </c>
      <c r="U103">
        <v>1.0828834550651001</v>
      </c>
      <c r="V103">
        <v>828.83455065100088</v>
      </c>
    </row>
    <row r="104" spans="1:22" x14ac:dyDescent="0.25">
      <c r="A104" t="s">
        <v>28</v>
      </c>
      <c r="B104" t="s">
        <v>119</v>
      </c>
      <c r="C104" t="s">
        <v>120</v>
      </c>
      <c r="D104">
        <v>364</v>
      </c>
      <c r="F104">
        <v>342.15999999999997</v>
      </c>
      <c r="G104">
        <v>342.15999999999997</v>
      </c>
      <c r="O104">
        <v>365</v>
      </c>
      <c r="P104">
        <v>75</v>
      </c>
      <c r="Q104" t="b">
        <v>1</v>
      </c>
      <c r="R104">
        <v>10.95</v>
      </c>
      <c r="S104">
        <v>1</v>
      </c>
      <c r="T104">
        <v>375.95</v>
      </c>
      <c r="U104">
        <v>1.0987549684358195</v>
      </c>
      <c r="V104">
        <v>987.54968435819546</v>
      </c>
    </row>
    <row r="105" spans="1:22" x14ac:dyDescent="0.25">
      <c r="A105" t="s">
        <v>25</v>
      </c>
      <c r="B105" t="s">
        <v>65</v>
      </c>
      <c r="C105" t="s">
        <v>66</v>
      </c>
      <c r="D105">
        <v>290</v>
      </c>
      <c r="F105">
        <v>272.59999999999997</v>
      </c>
      <c r="G105">
        <v>272.59999999999997</v>
      </c>
      <c r="O105">
        <v>297</v>
      </c>
      <c r="P105">
        <v>79</v>
      </c>
      <c r="Q105" t="b">
        <v>1</v>
      </c>
      <c r="R105">
        <v>8.91</v>
      </c>
      <c r="S105">
        <v>1</v>
      </c>
      <c r="T105">
        <v>305.91000000000003</v>
      </c>
      <c r="U105">
        <v>1.1221936903888483</v>
      </c>
      <c r="V105">
        <v>1200</v>
      </c>
    </row>
    <row r="106" spans="1:22" x14ac:dyDescent="0.25">
      <c r="A106" t="s">
        <v>29</v>
      </c>
      <c r="B106" t="s">
        <v>602</v>
      </c>
      <c r="C106" t="s">
        <v>603</v>
      </c>
      <c r="D106">
        <v>309</v>
      </c>
      <c r="F106">
        <v>290.45999999999998</v>
      </c>
      <c r="G106">
        <v>290.45999999999998</v>
      </c>
      <c r="H106" t="s">
        <v>629</v>
      </c>
      <c r="I106" t="s">
        <v>619</v>
      </c>
      <c r="O106">
        <v>265</v>
      </c>
      <c r="P106">
        <v>78</v>
      </c>
      <c r="Q106" t="b">
        <v>1</v>
      </c>
      <c r="R106">
        <v>7.9499999999999993</v>
      </c>
      <c r="S106">
        <v>1</v>
      </c>
      <c r="T106">
        <v>272.95</v>
      </c>
      <c r="U106">
        <v>0.93971631205673767</v>
      </c>
      <c r="V106">
        <v>0</v>
      </c>
    </row>
    <row r="107" spans="1:22" x14ac:dyDescent="0.25">
      <c r="A107" t="s">
        <v>29</v>
      </c>
      <c r="B107" t="s">
        <v>202</v>
      </c>
      <c r="C107" t="s">
        <v>203</v>
      </c>
      <c r="D107">
        <v>300</v>
      </c>
      <c r="F107">
        <v>282</v>
      </c>
      <c r="G107">
        <v>282</v>
      </c>
      <c r="H107" t="s">
        <v>618</v>
      </c>
      <c r="I107" t="s">
        <v>619</v>
      </c>
      <c r="J107" t="s">
        <v>628</v>
      </c>
      <c r="O107">
        <v>304</v>
      </c>
      <c r="P107">
        <v>76</v>
      </c>
      <c r="Q107" t="b">
        <v>1</v>
      </c>
      <c r="R107">
        <v>9.1199999999999992</v>
      </c>
      <c r="S107">
        <v>1</v>
      </c>
      <c r="T107">
        <v>313.12</v>
      </c>
      <c r="U107">
        <v>1.110354609929078</v>
      </c>
      <c r="V107">
        <v>1103.5460992907797</v>
      </c>
    </row>
    <row r="108" spans="1:22" x14ac:dyDescent="0.25">
      <c r="A108" t="s">
        <v>29</v>
      </c>
      <c r="B108" t="s">
        <v>329</v>
      </c>
      <c r="C108" t="s">
        <v>330</v>
      </c>
      <c r="D108">
        <v>438</v>
      </c>
      <c r="F108">
        <v>411.71999999999997</v>
      </c>
      <c r="G108">
        <v>411.71999999999997</v>
      </c>
      <c r="H108" t="s">
        <v>618</v>
      </c>
      <c r="I108" t="s">
        <v>619</v>
      </c>
      <c r="J108" t="s">
        <v>640</v>
      </c>
      <c r="O108">
        <v>434</v>
      </c>
      <c r="P108">
        <v>76</v>
      </c>
      <c r="Q108" t="b">
        <v>1</v>
      </c>
      <c r="R108">
        <v>13.02</v>
      </c>
      <c r="S108">
        <v>1</v>
      </c>
      <c r="T108">
        <v>447.02</v>
      </c>
      <c r="U108">
        <v>1.085737880112698</v>
      </c>
      <c r="V108">
        <v>857.37880112698008</v>
      </c>
    </row>
    <row r="109" spans="1:22" x14ac:dyDescent="0.25">
      <c r="A109" t="s">
        <v>26</v>
      </c>
      <c r="B109" t="s">
        <v>109</v>
      </c>
      <c r="C109" t="s">
        <v>110</v>
      </c>
      <c r="D109">
        <v>333</v>
      </c>
      <c r="F109">
        <v>313.02</v>
      </c>
      <c r="G109">
        <v>313.02</v>
      </c>
      <c r="H109" t="s">
        <v>622</v>
      </c>
      <c r="I109" t="s">
        <v>625</v>
      </c>
      <c r="L109" t="s">
        <v>634</v>
      </c>
      <c r="O109">
        <v>334</v>
      </c>
      <c r="P109">
        <v>75</v>
      </c>
      <c r="Q109" t="b">
        <v>1</v>
      </c>
      <c r="R109">
        <v>10.02</v>
      </c>
      <c r="S109">
        <v>1</v>
      </c>
      <c r="T109">
        <v>344.02</v>
      </c>
      <c r="U109">
        <v>1.0990352054181842</v>
      </c>
      <c r="V109">
        <v>990.35205418184228</v>
      </c>
    </row>
    <row r="110" spans="1:22" x14ac:dyDescent="0.25">
      <c r="A110" t="s">
        <v>29</v>
      </c>
      <c r="B110" t="s">
        <v>361</v>
      </c>
      <c r="C110" t="s">
        <v>362</v>
      </c>
      <c r="D110">
        <v>280</v>
      </c>
      <c r="F110">
        <v>263.2</v>
      </c>
      <c r="G110">
        <v>263.2</v>
      </c>
      <c r="H110" t="s">
        <v>618</v>
      </c>
      <c r="I110" t="s">
        <v>619</v>
      </c>
      <c r="J110" t="s">
        <v>621</v>
      </c>
      <c r="O110">
        <v>294</v>
      </c>
      <c r="P110">
        <v>78</v>
      </c>
      <c r="Q110" t="b">
        <v>1</v>
      </c>
      <c r="R110">
        <v>8.82</v>
      </c>
      <c r="S110">
        <v>1</v>
      </c>
      <c r="T110">
        <v>302.82</v>
      </c>
      <c r="U110">
        <v>1.1505319148936171</v>
      </c>
      <c r="V110">
        <v>1200</v>
      </c>
    </row>
    <row r="111" spans="1:22" x14ac:dyDescent="0.25">
      <c r="A111" t="s">
        <v>2027</v>
      </c>
      <c r="B111" t="s">
        <v>423</v>
      </c>
      <c r="C111" t="s">
        <v>424</v>
      </c>
      <c r="D111">
        <v>326</v>
      </c>
      <c r="F111">
        <v>306.44</v>
      </c>
      <c r="G111">
        <v>306.44</v>
      </c>
      <c r="O111">
        <v>0</v>
      </c>
      <c r="P111">
        <v>0</v>
      </c>
      <c r="Q111" t="b">
        <v>0</v>
      </c>
      <c r="R111">
        <v>0</v>
      </c>
      <c r="S111">
        <v>1</v>
      </c>
      <c r="T111">
        <v>0</v>
      </c>
      <c r="U111">
        <v>0</v>
      </c>
      <c r="V111">
        <v>0</v>
      </c>
    </row>
    <row r="112" spans="1:22" x14ac:dyDescent="0.25">
      <c r="A112" t="s">
        <v>28</v>
      </c>
      <c r="B112" t="s">
        <v>471</v>
      </c>
      <c r="C112" t="s">
        <v>472</v>
      </c>
      <c r="D112">
        <v>427</v>
      </c>
      <c r="F112">
        <v>401.38</v>
      </c>
      <c r="G112">
        <v>401.38</v>
      </c>
      <c r="H112" t="s">
        <v>618</v>
      </c>
      <c r="I112" t="s">
        <v>619</v>
      </c>
      <c r="J112" t="s">
        <v>640</v>
      </c>
      <c r="O112">
        <v>423</v>
      </c>
      <c r="P112">
        <v>81</v>
      </c>
      <c r="Q112" t="b">
        <v>0</v>
      </c>
      <c r="R112">
        <v>0</v>
      </c>
      <c r="S112">
        <v>0</v>
      </c>
      <c r="T112">
        <v>423</v>
      </c>
      <c r="U112">
        <v>1.053864168618267</v>
      </c>
      <c r="V112">
        <v>538.64168618267036</v>
      </c>
    </row>
    <row r="113" spans="1:22" x14ac:dyDescent="0.25">
      <c r="A113" t="s">
        <v>28</v>
      </c>
      <c r="B113" t="s">
        <v>469</v>
      </c>
      <c r="C113" t="s">
        <v>470</v>
      </c>
      <c r="D113">
        <v>394</v>
      </c>
      <c r="F113">
        <v>370.35999999999996</v>
      </c>
      <c r="G113">
        <v>370.35999999999996</v>
      </c>
      <c r="O113">
        <v>397</v>
      </c>
      <c r="P113">
        <v>77</v>
      </c>
      <c r="Q113" t="b">
        <v>1</v>
      </c>
      <c r="R113">
        <v>11.91</v>
      </c>
      <c r="S113">
        <v>1</v>
      </c>
      <c r="T113">
        <v>408.91</v>
      </c>
      <c r="U113">
        <v>1.1040879144616051</v>
      </c>
      <c r="V113">
        <v>1040.8791446160515</v>
      </c>
    </row>
    <row r="114" spans="1:22" x14ac:dyDescent="0.25">
      <c r="A114" t="s">
        <v>26</v>
      </c>
      <c r="B114" t="s">
        <v>455</v>
      </c>
      <c r="C114" t="s">
        <v>456</v>
      </c>
      <c r="D114">
        <v>235</v>
      </c>
      <c r="F114">
        <v>220.89999999999998</v>
      </c>
      <c r="G114">
        <v>220.89999999999998</v>
      </c>
      <c r="H114" t="s">
        <v>643</v>
      </c>
      <c r="I114" t="s">
        <v>625</v>
      </c>
      <c r="L114" t="s">
        <v>659</v>
      </c>
      <c r="O114">
        <v>285</v>
      </c>
      <c r="P114">
        <v>80</v>
      </c>
      <c r="Q114" t="b">
        <v>0</v>
      </c>
      <c r="R114">
        <v>0</v>
      </c>
      <c r="S114">
        <v>0</v>
      </c>
      <c r="T114">
        <v>285</v>
      </c>
      <c r="U114">
        <v>1.2901765504753284</v>
      </c>
      <c r="V114">
        <v>1200</v>
      </c>
    </row>
    <row r="115" spans="1:22" x14ac:dyDescent="0.25">
      <c r="A115" t="s">
        <v>25</v>
      </c>
      <c r="B115" t="s">
        <v>612</v>
      </c>
      <c r="C115" t="s">
        <v>613</v>
      </c>
      <c r="D115">
        <v>286</v>
      </c>
      <c r="F115">
        <v>268.83999999999997</v>
      </c>
      <c r="G115">
        <v>268.83999999999997</v>
      </c>
      <c r="H115" t="s">
        <v>643</v>
      </c>
      <c r="I115" t="s">
        <v>619</v>
      </c>
      <c r="J115" t="s">
        <v>651</v>
      </c>
      <c r="O115">
        <v>289</v>
      </c>
      <c r="P115">
        <v>78</v>
      </c>
      <c r="Q115" t="b">
        <v>1</v>
      </c>
      <c r="R115">
        <v>8.67</v>
      </c>
      <c r="S115">
        <v>0</v>
      </c>
      <c r="T115">
        <v>297.67</v>
      </c>
      <c r="U115">
        <v>1.1072385061746766</v>
      </c>
      <c r="V115">
        <v>1072.3850617467656</v>
      </c>
    </row>
    <row r="116" spans="1:22" x14ac:dyDescent="0.25">
      <c r="A116" t="s">
        <v>26</v>
      </c>
      <c r="B116" t="s">
        <v>567</v>
      </c>
      <c r="C116" t="s">
        <v>568</v>
      </c>
      <c r="D116">
        <v>615</v>
      </c>
      <c r="F116">
        <v>578.1</v>
      </c>
      <c r="G116">
        <v>578.1</v>
      </c>
      <c r="H116" t="s">
        <v>629</v>
      </c>
      <c r="I116" t="s">
        <v>619</v>
      </c>
      <c r="J116" t="s">
        <v>627</v>
      </c>
      <c r="O116">
        <v>624</v>
      </c>
      <c r="P116">
        <v>52</v>
      </c>
      <c r="Q116" t="b">
        <v>0</v>
      </c>
      <c r="R116">
        <v>0</v>
      </c>
      <c r="S116">
        <v>1</v>
      </c>
      <c r="T116">
        <v>624</v>
      </c>
      <c r="U116">
        <v>1.0793980280228335</v>
      </c>
      <c r="V116">
        <v>793.98028022833466</v>
      </c>
    </row>
    <row r="117" spans="1:22" x14ac:dyDescent="0.25">
      <c r="A117" t="s">
        <v>25</v>
      </c>
      <c r="B117" t="s">
        <v>347</v>
      </c>
      <c r="C117" t="s">
        <v>348</v>
      </c>
      <c r="D117">
        <v>303</v>
      </c>
      <c r="F117">
        <v>284.82</v>
      </c>
      <c r="G117">
        <v>284.82</v>
      </c>
      <c r="H117" t="s">
        <v>645</v>
      </c>
      <c r="I117" t="s">
        <v>623</v>
      </c>
      <c r="L117" t="s">
        <v>642</v>
      </c>
      <c r="O117">
        <v>342</v>
      </c>
      <c r="P117">
        <v>74</v>
      </c>
      <c r="Q117" t="b">
        <v>1</v>
      </c>
      <c r="R117">
        <v>10.26</v>
      </c>
      <c r="S117">
        <v>1</v>
      </c>
      <c r="T117">
        <v>352.26</v>
      </c>
      <c r="U117">
        <v>1.2367811249210028</v>
      </c>
      <c r="V117">
        <v>1200</v>
      </c>
    </row>
    <row r="118" spans="1:22" x14ac:dyDescent="0.25">
      <c r="A118" t="s">
        <v>25</v>
      </c>
      <c r="B118" t="s">
        <v>87</v>
      </c>
      <c r="C118" t="s">
        <v>88</v>
      </c>
      <c r="D118">
        <v>317</v>
      </c>
      <c r="F118">
        <v>297.97999999999996</v>
      </c>
      <c r="G118">
        <v>297.97999999999996</v>
      </c>
      <c r="O118">
        <v>319</v>
      </c>
      <c r="P118">
        <v>77</v>
      </c>
      <c r="Q118" t="b">
        <v>1</v>
      </c>
      <c r="R118">
        <v>9.57</v>
      </c>
      <c r="S118">
        <v>1</v>
      </c>
      <c r="T118">
        <v>328.57</v>
      </c>
      <c r="U118">
        <v>1.1026578965031211</v>
      </c>
      <c r="V118">
        <v>1026.5789650312106</v>
      </c>
    </row>
    <row r="119" spans="1:22" x14ac:dyDescent="0.25">
      <c r="A119" t="s">
        <v>28</v>
      </c>
      <c r="B119" t="s">
        <v>49</v>
      </c>
      <c r="C119" t="s">
        <v>50</v>
      </c>
      <c r="D119">
        <v>390</v>
      </c>
      <c r="F119">
        <v>366.59999999999997</v>
      </c>
      <c r="G119">
        <v>366.59999999999997</v>
      </c>
      <c r="O119">
        <v>414</v>
      </c>
      <c r="P119">
        <v>79</v>
      </c>
      <c r="Q119" t="b">
        <v>1</v>
      </c>
      <c r="R119">
        <v>12.42</v>
      </c>
      <c r="S119">
        <v>0</v>
      </c>
      <c r="T119">
        <v>426.42</v>
      </c>
      <c r="U119">
        <v>1.163175122749591</v>
      </c>
      <c r="V119">
        <v>1200</v>
      </c>
    </row>
    <row r="120" spans="1:22" x14ac:dyDescent="0.25">
      <c r="A120" t="s">
        <v>2029</v>
      </c>
      <c r="B120" t="s">
        <v>409</v>
      </c>
      <c r="C120" t="s">
        <v>410</v>
      </c>
      <c r="D120">
        <v>407</v>
      </c>
      <c r="F120">
        <v>382.58</v>
      </c>
      <c r="G120">
        <v>382.58</v>
      </c>
      <c r="H120" t="s">
        <v>618</v>
      </c>
      <c r="I120" t="s">
        <v>631</v>
      </c>
      <c r="K120" t="s">
        <v>632</v>
      </c>
      <c r="O120">
        <v>0</v>
      </c>
      <c r="P120">
        <v>0</v>
      </c>
      <c r="Q120" t="b">
        <v>0</v>
      </c>
      <c r="R120">
        <v>0</v>
      </c>
      <c r="S120">
        <v>1</v>
      </c>
      <c r="T120">
        <v>0</v>
      </c>
      <c r="U120">
        <v>0</v>
      </c>
      <c r="V120">
        <v>0</v>
      </c>
    </row>
    <row r="121" spans="1:22" x14ac:dyDescent="0.25">
      <c r="A121" t="s">
        <v>29</v>
      </c>
      <c r="B121" t="s">
        <v>75</v>
      </c>
      <c r="C121" t="s">
        <v>76</v>
      </c>
      <c r="D121">
        <v>549</v>
      </c>
      <c r="F121">
        <v>516.05999999999995</v>
      </c>
      <c r="G121">
        <v>516.05999999999995</v>
      </c>
      <c r="O121">
        <v>518</v>
      </c>
      <c r="P121">
        <v>77</v>
      </c>
      <c r="Q121" t="b">
        <v>1</v>
      </c>
      <c r="R121">
        <v>15.54</v>
      </c>
      <c r="S121">
        <v>0</v>
      </c>
      <c r="T121">
        <v>533.54</v>
      </c>
      <c r="U121">
        <v>1.0338720303840638</v>
      </c>
      <c r="V121">
        <v>338.72030384063834</v>
      </c>
    </row>
    <row r="122" spans="1:22" x14ac:dyDescent="0.25">
      <c r="A122" t="s">
        <v>26</v>
      </c>
      <c r="B122" t="s">
        <v>407</v>
      </c>
      <c r="C122" t="s">
        <v>408</v>
      </c>
      <c r="D122">
        <v>329</v>
      </c>
      <c r="F122">
        <v>309.26</v>
      </c>
      <c r="G122">
        <v>309.26</v>
      </c>
      <c r="H122" t="s">
        <v>618</v>
      </c>
      <c r="I122" t="s">
        <v>625</v>
      </c>
      <c r="L122" t="s">
        <v>657</v>
      </c>
      <c r="O122">
        <v>342</v>
      </c>
      <c r="P122">
        <v>74</v>
      </c>
      <c r="Q122" t="b">
        <v>1</v>
      </c>
      <c r="R122">
        <v>10.26</v>
      </c>
      <c r="S122">
        <v>1</v>
      </c>
      <c r="T122">
        <v>352.26</v>
      </c>
      <c r="U122">
        <v>1.1390415831339327</v>
      </c>
      <c r="V122">
        <v>1200</v>
      </c>
    </row>
    <row r="123" spans="1:22" x14ac:dyDescent="0.25">
      <c r="A123" t="s">
        <v>28</v>
      </c>
      <c r="B123" t="s">
        <v>198</v>
      </c>
      <c r="C123" t="s">
        <v>199</v>
      </c>
      <c r="D123">
        <v>322</v>
      </c>
      <c r="F123">
        <v>302.68</v>
      </c>
      <c r="G123">
        <v>302.68</v>
      </c>
      <c r="H123" t="s">
        <v>618</v>
      </c>
      <c r="I123" t="s">
        <v>631</v>
      </c>
      <c r="K123" t="s">
        <v>632</v>
      </c>
      <c r="O123">
        <v>262</v>
      </c>
      <c r="P123">
        <v>77</v>
      </c>
      <c r="Q123" t="b">
        <v>1</v>
      </c>
      <c r="R123">
        <v>7.8599999999999994</v>
      </c>
      <c r="S123">
        <v>1</v>
      </c>
      <c r="T123">
        <v>269.86</v>
      </c>
      <c r="U123">
        <v>0.89156865336328794</v>
      </c>
      <c r="V123">
        <v>0</v>
      </c>
    </row>
    <row r="124" spans="1:22" x14ac:dyDescent="0.25">
      <c r="A124" t="s">
        <v>25</v>
      </c>
      <c r="B124" t="s">
        <v>529</v>
      </c>
      <c r="C124" t="s">
        <v>530</v>
      </c>
      <c r="D124">
        <v>401</v>
      </c>
      <c r="F124">
        <v>376.94</v>
      </c>
      <c r="G124">
        <v>376.94</v>
      </c>
      <c r="O124">
        <v>344</v>
      </c>
      <c r="P124">
        <v>79</v>
      </c>
      <c r="Q124" t="b">
        <v>1</v>
      </c>
      <c r="R124">
        <v>10.32</v>
      </c>
      <c r="S124">
        <v>1</v>
      </c>
      <c r="T124">
        <v>354.32</v>
      </c>
      <c r="U124">
        <v>0.93999044940839394</v>
      </c>
      <c r="V124">
        <v>0</v>
      </c>
    </row>
    <row r="125" spans="1:22" x14ac:dyDescent="0.25">
      <c r="A125" t="s">
        <v>25</v>
      </c>
      <c r="B125" t="s">
        <v>299</v>
      </c>
      <c r="C125" t="s">
        <v>300</v>
      </c>
      <c r="D125">
        <v>360</v>
      </c>
      <c r="F125">
        <v>338.4</v>
      </c>
      <c r="G125">
        <v>338.4</v>
      </c>
      <c r="H125" t="s">
        <v>618</v>
      </c>
      <c r="I125" t="s">
        <v>619</v>
      </c>
      <c r="J125" t="s">
        <v>640</v>
      </c>
      <c r="O125">
        <v>390</v>
      </c>
      <c r="P125">
        <v>79</v>
      </c>
      <c r="Q125" t="b">
        <v>1</v>
      </c>
      <c r="R125">
        <v>11.7</v>
      </c>
      <c r="S125">
        <v>0</v>
      </c>
      <c r="T125">
        <v>401.7</v>
      </c>
      <c r="U125">
        <v>1.1870567375886525</v>
      </c>
      <c r="V125">
        <v>1200</v>
      </c>
    </row>
    <row r="126" spans="1:22" x14ac:dyDescent="0.25">
      <c r="A126" t="s">
        <v>2029</v>
      </c>
      <c r="B126" t="s">
        <v>309</v>
      </c>
      <c r="C126" t="s">
        <v>310</v>
      </c>
      <c r="D126">
        <v>247</v>
      </c>
      <c r="F126">
        <v>232.17999999999998</v>
      </c>
      <c r="G126">
        <v>232.17999999999998</v>
      </c>
      <c r="O126">
        <v>0</v>
      </c>
      <c r="P126">
        <v>0</v>
      </c>
      <c r="Q126" t="b">
        <v>0</v>
      </c>
      <c r="R126">
        <v>0</v>
      </c>
      <c r="S126">
        <v>0</v>
      </c>
      <c r="T126">
        <v>0</v>
      </c>
      <c r="U126">
        <v>0</v>
      </c>
      <c r="V126">
        <v>0</v>
      </c>
    </row>
    <row r="127" spans="1:22" x14ac:dyDescent="0.25">
      <c r="A127" t="s">
        <v>28</v>
      </c>
      <c r="B127" t="s">
        <v>173</v>
      </c>
      <c r="C127" t="s">
        <v>174</v>
      </c>
      <c r="D127">
        <v>354</v>
      </c>
      <c r="F127">
        <v>332.76</v>
      </c>
      <c r="G127">
        <v>332.76</v>
      </c>
      <c r="O127">
        <v>337</v>
      </c>
      <c r="P127">
        <v>75</v>
      </c>
      <c r="Q127" t="b">
        <v>1</v>
      </c>
      <c r="R127">
        <v>10.11</v>
      </c>
      <c r="S127">
        <v>1</v>
      </c>
      <c r="T127">
        <v>347.11</v>
      </c>
      <c r="U127">
        <v>1.0431241735785552</v>
      </c>
      <c r="V127">
        <v>431.24173578555246</v>
      </c>
    </row>
    <row r="128" spans="1:22" x14ac:dyDescent="0.25">
      <c r="A128" t="s">
        <v>26</v>
      </c>
      <c r="B128" t="s">
        <v>77</v>
      </c>
      <c r="C128" t="s">
        <v>78</v>
      </c>
      <c r="D128">
        <v>593</v>
      </c>
      <c r="F128">
        <v>557.41999999999996</v>
      </c>
      <c r="G128">
        <v>557.41999999999996</v>
      </c>
      <c r="H128" t="s">
        <v>618</v>
      </c>
      <c r="I128" t="s">
        <v>631</v>
      </c>
      <c r="K128" t="s">
        <v>635</v>
      </c>
      <c r="O128">
        <v>625</v>
      </c>
      <c r="P128">
        <v>77</v>
      </c>
      <c r="Q128" t="b">
        <v>1</v>
      </c>
      <c r="R128">
        <v>18.75</v>
      </c>
      <c r="S128">
        <v>0</v>
      </c>
      <c r="T128">
        <v>643.75</v>
      </c>
      <c r="U128">
        <v>1.1548742420437015</v>
      </c>
      <c r="V128">
        <v>1200</v>
      </c>
    </row>
    <row r="129" spans="1:22" x14ac:dyDescent="0.25">
      <c r="A129" t="s">
        <v>2029</v>
      </c>
      <c r="B129" t="s">
        <v>383</v>
      </c>
      <c r="C129" t="s">
        <v>384</v>
      </c>
      <c r="D129">
        <v>623</v>
      </c>
      <c r="F129">
        <v>585.62</v>
      </c>
      <c r="G129">
        <v>0</v>
      </c>
      <c r="H129" t="s">
        <v>622</v>
      </c>
      <c r="I129" t="s">
        <v>631</v>
      </c>
      <c r="K129" t="s">
        <v>649</v>
      </c>
      <c r="O129" t="s">
        <v>2030</v>
      </c>
      <c r="P129" t="s">
        <v>2030</v>
      </c>
      <c r="Q129" t="b">
        <v>0</v>
      </c>
      <c r="R129">
        <v>0</v>
      </c>
      <c r="S129">
        <v>1</v>
      </c>
      <c r="T129" t="e">
        <v>#VALUE!</v>
      </c>
      <c r="U129" t="e">
        <v>#VALUE!</v>
      </c>
    </row>
    <row r="130" spans="1:22" x14ac:dyDescent="0.25">
      <c r="A130" t="s">
        <v>29</v>
      </c>
      <c r="B130" t="s">
        <v>495</v>
      </c>
      <c r="C130" t="s">
        <v>496</v>
      </c>
      <c r="D130">
        <v>455</v>
      </c>
      <c r="F130">
        <v>427.7</v>
      </c>
      <c r="G130">
        <v>427.7</v>
      </c>
      <c r="H130" t="s">
        <v>618</v>
      </c>
      <c r="I130" t="s">
        <v>619</v>
      </c>
      <c r="J130" t="s">
        <v>621</v>
      </c>
      <c r="O130">
        <v>452</v>
      </c>
      <c r="P130">
        <v>78</v>
      </c>
      <c r="Q130" t="b">
        <v>1</v>
      </c>
      <c r="R130">
        <v>13.559999999999999</v>
      </c>
      <c r="S130">
        <v>1</v>
      </c>
      <c r="T130">
        <v>465.56</v>
      </c>
      <c r="U130">
        <v>1.0885199906476501</v>
      </c>
      <c r="V130">
        <v>885.1999064765015</v>
      </c>
    </row>
    <row r="131" spans="1:22" x14ac:dyDescent="0.25">
      <c r="A131" t="s">
        <v>29</v>
      </c>
      <c r="B131" t="s">
        <v>38</v>
      </c>
      <c r="C131" t="s">
        <v>39</v>
      </c>
      <c r="D131">
        <v>300</v>
      </c>
      <c r="F131">
        <v>282</v>
      </c>
      <c r="G131">
        <v>282</v>
      </c>
      <c r="H131" t="s">
        <v>622</v>
      </c>
      <c r="I131" t="s">
        <v>623</v>
      </c>
      <c r="L131" t="s">
        <v>624</v>
      </c>
      <c r="O131">
        <v>317</v>
      </c>
      <c r="P131">
        <v>75</v>
      </c>
      <c r="Q131" t="b">
        <v>1</v>
      </c>
      <c r="R131">
        <v>9.51</v>
      </c>
      <c r="S131">
        <v>1</v>
      </c>
      <c r="T131">
        <v>326.51</v>
      </c>
      <c r="U131">
        <v>1.1578368794326241</v>
      </c>
      <c r="V131">
        <v>1200</v>
      </c>
    </row>
    <row r="132" spans="1:22" x14ac:dyDescent="0.25">
      <c r="A132" t="s">
        <v>29</v>
      </c>
      <c r="B132" t="s">
        <v>577</v>
      </c>
      <c r="C132" t="s">
        <v>578</v>
      </c>
      <c r="D132">
        <v>380</v>
      </c>
      <c r="F132">
        <v>357.2</v>
      </c>
      <c r="G132">
        <v>357.2</v>
      </c>
      <c r="O132">
        <v>387</v>
      </c>
      <c r="P132">
        <v>76</v>
      </c>
      <c r="Q132" t="b">
        <v>1</v>
      </c>
      <c r="R132">
        <v>11.61</v>
      </c>
      <c r="S132">
        <v>0</v>
      </c>
      <c r="T132">
        <v>398.61</v>
      </c>
      <c r="U132">
        <v>1.115929451287794</v>
      </c>
      <c r="V132">
        <v>1159.2945128779397</v>
      </c>
    </row>
    <row r="133" spans="1:22" x14ac:dyDescent="0.25">
      <c r="A133" t="s">
        <v>28</v>
      </c>
      <c r="B133" t="s">
        <v>477</v>
      </c>
      <c r="C133" t="s">
        <v>478</v>
      </c>
      <c r="D133">
        <v>219</v>
      </c>
      <c r="F133">
        <v>205.85999999999999</v>
      </c>
      <c r="G133">
        <v>205.85999999999999</v>
      </c>
      <c r="O133">
        <v>258</v>
      </c>
      <c r="P133">
        <v>76</v>
      </c>
      <c r="Q133" t="b">
        <v>1</v>
      </c>
      <c r="R133">
        <v>7.7399999999999993</v>
      </c>
      <c r="S133">
        <v>1</v>
      </c>
      <c r="T133">
        <v>265.74</v>
      </c>
      <c r="U133">
        <v>1.2908772952491987</v>
      </c>
      <c r="V133">
        <v>1200</v>
      </c>
    </row>
    <row r="134" spans="1:22" x14ac:dyDescent="0.25">
      <c r="A134" t="s">
        <v>26</v>
      </c>
      <c r="B134" t="s">
        <v>63</v>
      </c>
      <c r="C134" t="s">
        <v>64</v>
      </c>
      <c r="D134">
        <v>351</v>
      </c>
      <c r="F134">
        <v>329.94</v>
      </c>
      <c r="G134">
        <v>329.94</v>
      </c>
      <c r="H134" t="s">
        <v>618</v>
      </c>
      <c r="I134" t="s">
        <v>619</v>
      </c>
      <c r="J134" t="s">
        <v>633</v>
      </c>
      <c r="O134">
        <v>353</v>
      </c>
      <c r="P134">
        <v>84</v>
      </c>
      <c r="Q134" t="b">
        <v>0</v>
      </c>
      <c r="R134">
        <v>0</v>
      </c>
      <c r="S134">
        <v>0</v>
      </c>
      <c r="T134">
        <v>353</v>
      </c>
      <c r="U134">
        <v>1.0698914954234102</v>
      </c>
      <c r="V134">
        <v>698.9149542341022</v>
      </c>
    </row>
    <row r="135" spans="1:22" x14ac:dyDescent="0.25">
      <c r="A135" t="s">
        <v>26</v>
      </c>
      <c r="B135" t="s">
        <v>268</v>
      </c>
      <c r="C135" t="s">
        <v>269</v>
      </c>
      <c r="D135">
        <v>755</v>
      </c>
      <c r="F135">
        <v>709.69999999999993</v>
      </c>
      <c r="G135">
        <v>709.69999999999993</v>
      </c>
      <c r="H135" t="s">
        <v>618</v>
      </c>
      <c r="O135">
        <v>636</v>
      </c>
      <c r="P135">
        <v>92</v>
      </c>
      <c r="Q135" t="b">
        <v>0</v>
      </c>
      <c r="R135">
        <v>0</v>
      </c>
      <c r="S135">
        <v>1</v>
      </c>
      <c r="T135">
        <v>636</v>
      </c>
      <c r="U135">
        <v>0.89615330421304784</v>
      </c>
      <c r="V135">
        <v>0</v>
      </c>
    </row>
    <row r="136" spans="1:22" x14ac:dyDescent="0.25">
      <c r="A136" t="s">
        <v>26</v>
      </c>
      <c r="B136" t="s">
        <v>513</v>
      </c>
      <c r="C136" t="s">
        <v>514</v>
      </c>
      <c r="D136">
        <v>178</v>
      </c>
      <c r="F136">
        <v>167.32</v>
      </c>
      <c r="G136">
        <v>167.32</v>
      </c>
      <c r="H136" t="s">
        <v>618</v>
      </c>
      <c r="O136">
        <v>189</v>
      </c>
      <c r="P136">
        <v>82</v>
      </c>
      <c r="Q136" t="b">
        <v>0</v>
      </c>
      <c r="R136">
        <v>0</v>
      </c>
      <c r="S136">
        <v>1</v>
      </c>
      <c r="T136">
        <v>189</v>
      </c>
      <c r="U136">
        <v>1.1295720774563711</v>
      </c>
      <c r="V136">
        <v>1200</v>
      </c>
    </row>
    <row r="137" spans="1:22" x14ac:dyDescent="0.25">
      <c r="A137" t="s">
        <v>25</v>
      </c>
      <c r="B137" t="s">
        <v>333</v>
      </c>
      <c r="C137" t="s">
        <v>334</v>
      </c>
      <c r="D137">
        <v>281</v>
      </c>
      <c r="F137">
        <v>264.14</v>
      </c>
      <c r="G137">
        <v>264.14</v>
      </c>
      <c r="H137" t="s">
        <v>618</v>
      </c>
      <c r="I137" t="s">
        <v>623</v>
      </c>
      <c r="L137" t="s">
        <v>638</v>
      </c>
      <c r="O137">
        <v>282</v>
      </c>
      <c r="P137">
        <v>76</v>
      </c>
      <c r="Q137" t="b">
        <v>1</v>
      </c>
      <c r="R137">
        <v>8.4599999999999991</v>
      </c>
      <c r="S137">
        <v>0</v>
      </c>
      <c r="T137">
        <v>290.45999999999998</v>
      </c>
      <c r="U137">
        <v>1.0996441281138789</v>
      </c>
      <c r="V137">
        <v>996.44128113878901</v>
      </c>
    </row>
    <row r="138" spans="1:22" x14ac:dyDescent="0.25">
      <c r="A138" t="s">
        <v>2029</v>
      </c>
      <c r="B138" t="s">
        <v>307</v>
      </c>
      <c r="C138" t="s">
        <v>308</v>
      </c>
      <c r="D138">
        <v>181</v>
      </c>
      <c r="F138">
        <v>170.14</v>
      </c>
      <c r="G138">
        <v>170.14</v>
      </c>
      <c r="H138" t="s">
        <v>629</v>
      </c>
      <c r="I138" t="s">
        <v>623</v>
      </c>
      <c r="L138" t="s">
        <v>626</v>
      </c>
      <c r="O138">
        <v>0</v>
      </c>
      <c r="P138">
        <v>0</v>
      </c>
      <c r="Q138" t="b">
        <v>0</v>
      </c>
      <c r="R138">
        <v>0</v>
      </c>
      <c r="S138">
        <v>1</v>
      </c>
      <c r="T138">
        <v>0</v>
      </c>
      <c r="U138">
        <v>0</v>
      </c>
      <c r="V138">
        <v>0</v>
      </c>
    </row>
    <row r="139" spans="1:22" x14ac:dyDescent="0.25">
      <c r="A139" t="s">
        <v>25</v>
      </c>
      <c r="B139" t="s">
        <v>55</v>
      </c>
      <c r="C139" t="s">
        <v>56</v>
      </c>
      <c r="D139">
        <v>530</v>
      </c>
      <c r="F139">
        <v>498.2</v>
      </c>
      <c r="G139">
        <v>498.2</v>
      </c>
      <c r="H139" t="s">
        <v>622</v>
      </c>
      <c r="I139" t="s">
        <v>625</v>
      </c>
      <c r="L139" t="s">
        <v>624</v>
      </c>
      <c r="O139">
        <v>556</v>
      </c>
      <c r="P139">
        <v>79</v>
      </c>
      <c r="Q139" t="b">
        <v>1</v>
      </c>
      <c r="R139">
        <v>16.68</v>
      </c>
      <c r="S139">
        <v>1</v>
      </c>
      <c r="T139">
        <v>572.67999999999995</v>
      </c>
      <c r="U139">
        <v>1.1494981934965876</v>
      </c>
      <c r="V139">
        <v>1200</v>
      </c>
    </row>
    <row r="140" spans="1:22" x14ac:dyDescent="0.25">
      <c r="A140" t="s">
        <v>2029</v>
      </c>
      <c r="B140" t="s">
        <v>363</v>
      </c>
      <c r="C140" t="s">
        <v>364</v>
      </c>
      <c r="D140">
        <v>242</v>
      </c>
      <c r="F140">
        <v>227.48</v>
      </c>
      <c r="G140">
        <v>227.48</v>
      </c>
      <c r="H140" t="s">
        <v>618</v>
      </c>
      <c r="I140" t="s">
        <v>623</v>
      </c>
      <c r="L140" t="s">
        <v>642</v>
      </c>
      <c r="O140">
        <v>0</v>
      </c>
      <c r="P140">
        <v>0</v>
      </c>
      <c r="Q140" t="b">
        <v>0</v>
      </c>
      <c r="R140">
        <v>0</v>
      </c>
      <c r="S140">
        <v>1</v>
      </c>
      <c r="T140">
        <v>0</v>
      </c>
      <c r="U140">
        <v>0</v>
      </c>
      <c r="V140">
        <v>0</v>
      </c>
    </row>
    <row r="141" spans="1:22" x14ac:dyDescent="0.25">
      <c r="A141" t="s">
        <v>26</v>
      </c>
      <c r="B141" t="s">
        <v>419</v>
      </c>
      <c r="C141" t="s">
        <v>420</v>
      </c>
      <c r="D141">
        <v>375</v>
      </c>
      <c r="F141">
        <v>352.5</v>
      </c>
      <c r="G141">
        <v>352.5</v>
      </c>
      <c r="H141" t="s">
        <v>629</v>
      </c>
      <c r="I141" t="s">
        <v>631</v>
      </c>
      <c r="K141" t="s">
        <v>644</v>
      </c>
      <c r="O141">
        <v>379</v>
      </c>
      <c r="P141">
        <v>84</v>
      </c>
      <c r="Q141" t="b">
        <v>0</v>
      </c>
      <c r="R141">
        <v>0</v>
      </c>
      <c r="S141">
        <v>1</v>
      </c>
      <c r="T141">
        <v>379</v>
      </c>
      <c r="U141">
        <v>1.075177304964539</v>
      </c>
      <c r="V141">
        <v>751.77304964539007</v>
      </c>
    </row>
    <row r="142" spans="1:22" x14ac:dyDescent="0.25">
      <c r="A142" t="s">
        <v>28</v>
      </c>
      <c r="B142" t="s">
        <v>123</v>
      </c>
      <c r="C142" t="s">
        <v>124</v>
      </c>
      <c r="D142">
        <v>247</v>
      </c>
      <c r="F142">
        <v>232.17999999999998</v>
      </c>
      <c r="G142">
        <v>232.17999999999998</v>
      </c>
      <c r="H142" t="s">
        <v>618</v>
      </c>
      <c r="I142" t="s">
        <v>625</v>
      </c>
      <c r="L142" t="s">
        <v>638</v>
      </c>
      <c r="O142">
        <v>271</v>
      </c>
      <c r="P142">
        <v>77</v>
      </c>
      <c r="Q142" t="b">
        <v>1</v>
      </c>
      <c r="R142">
        <v>8.129999999999999</v>
      </c>
      <c r="S142">
        <v>1</v>
      </c>
      <c r="T142">
        <v>279.13</v>
      </c>
      <c r="U142">
        <v>1.2022137996382118</v>
      </c>
      <c r="V142">
        <v>1200</v>
      </c>
    </row>
    <row r="143" spans="1:22" x14ac:dyDescent="0.25">
      <c r="A143" t="s">
        <v>26</v>
      </c>
      <c r="B143" t="s">
        <v>429</v>
      </c>
      <c r="C143" t="s">
        <v>430</v>
      </c>
      <c r="D143">
        <v>312</v>
      </c>
      <c r="F143">
        <v>293.27999999999997</v>
      </c>
      <c r="G143">
        <v>293.27999999999997</v>
      </c>
      <c r="O143">
        <v>315</v>
      </c>
      <c r="P143">
        <v>79</v>
      </c>
      <c r="Q143" t="b">
        <v>1</v>
      </c>
      <c r="R143">
        <v>9.4499999999999993</v>
      </c>
      <c r="S143">
        <v>1</v>
      </c>
      <c r="T143">
        <v>324.45</v>
      </c>
      <c r="U143">
        <v>1.1062806873977087</v>
      </c>
      <c r="V143">
        <v>1062.8068739770868</v>
      </c>
    </row>
    <row r="144" spans="1:22" x14ac:dyDescent="0.25">
      <c r="A144" t="s">
        <v>2028</v>
      </c>
      <c r="B144" t="s">
        <v>254</v>
      </c>
      <c r="C144" t="s">
        <v>255</v>
      </c>
      <c r="D144">
        <v>370</v>
      </c>
      <c r="F144">
        <v>347.79999999999995</v>
      </c>
      <c r="G144">
        <v>347.79999999999995</v>
      </c>
      <c r="H144" t="s">
        <v>643</v>
      </c>
      <c r="I144" t="s">
        <v>619</v>
      </c>
      <c r="J144" t="s">
        <v>621</v>
      </c>
      <c r="O144">
        <v>0</v>
      </c>
      <c r="P144">
        <v>0</v>
      </c>
      <c r="Q144" t="b">
        <v>0</v>
      </c>
      <c r="R144">
        <v>0</v>
      </c>
      <c r="S144">
        <v>1</v>
      </c>
      <c r="T144">
        <v>0</v>
      </c>
      <c r="U144">
        <v>0</v>
      </c>
      <c r="V144">
        <v>0</v>
      </c>
    </row>
    <row r="145" spans="1:22" x14ac:dyDescent="0.25">
      <c r="A145" t="s">
        <v>28</v>
      </c>
      <c r="B145" t="s">
        <v>171</v>
      </c>
      <c r="C145" t="s">
        <v>172</v>
      </c>
      <c r="D145">
        <v>304</v>
      </c>
      <c r="F145">
        <v>285.76</v>
      </c>
      <c r="G145">
        <v>285.76</v>
      </c>
      <c r="O145">
        <v>347</v>
      </c>
      <c r="P145">
        <v>81</v>
      </c>
      <c r="Q145" t="b">
        <v>0</v>
      </c>
      <c r="R145">
        <v>0</v>
      </c>
      <c r="S145">
        <v>1</v>
      </c>
      <c r="T145">
        <v>347</v>
      </c>
      <c r="U145">
        <v>1.2143057110862263</v>
      </c>
      <c r="V145">
        <v>1200</v>
      </c>
    </row>
    <row r="146" spans="1:22" x14ac:dyDescent="0.25">
      <c r="A146" t="s">
        <v>2026</v>
      </c>
      <c r="B146" t="s">
        <v>585</v>
      </c>
      <c r="C146" t="s">
        <v>586</v>
      </c>
      <c r="D146">
        <v>186</v>
      </c>
      <c r="F146">
        <v>174.84</v>
      </c>
      <c r="G146">
        <v>0</v>
      </c>
      <c r="O146" t="s">
        <v>2030</v>
      </c>
      <c r="P146" t="s">
        <v>2030</v>
      </c>
      <c r="Q146" t="b">
        <v>0</v>
      </c>
      <c r="R146">
        <v>0</v>
      </c>
      <c r="S146">
        <v>1</v>
      </c>
      <c r="T146" t="e">
        <v>#VALUE!</v>
      </c>
      <c r="U146" t="e">
        <v>#VALUE!</v>
      </c>
    </row>
    <row r="147" spans="1:22" x14ac:dyDescent="0.25">
      <c r="A147" t="s">
        <v>28</v>
      </c>
      <c r="B147" t="s">
        <v>473</v>
      </c>
      <c r="C147" t="s">
        <v>474</v>
      </c>
      <c r="D147">
        <v>499</v>
      </c>
      <c r="F147">
        <v>469.05999999999995</v>
      </c>
      <c r="G147">
        <v>469.05999999999995</v>
      </c>
      <c r="H147" t="s">
        <v>618</v>
      </c>
      <c r="I147" t="s">
        <v>623</v>
      </c>
      <c r="L147" t="s">
        <v>636</v>
      </c>
      <c r="O147">
        <v>508</v>
      </c>
      <c r="P147">
        <v>75</v>
      </c>
      <c r="Q147" t="b">
        <v>1</v>
      </c>
      <c r="R147">
        <v>15.24</v>
      </c>
      <c r="S147">
        <v>1</v>
      </c>
      <c r="T147">
        <v>523.24</v>
      </c>
      <c r="U147">
        <v>1.1155076109666142</v>
      </c>
      <c r="V147">
        <v>1155.0761096661422</v>
      </c>
    </row>
    <row r="148" spans="1:22" x14ac:dyDescent="0.25">
      <c r="A148" t="s">
        <v>2029</v>
      </c>
      <c r="B148" t="s">
        <v>349</v>
      </c>
      <c r="C148" t="s">
        <v>350</v>
      </c>
      <c r="D148">
        <v>304</v>
      </c>
      <c r="F148">
        <v>285.76</v>
      </c>
      <c r="G148">
        <v>0</v>
      </c>
      <c r="H148" t="s">
        <v>618</v>
      </c>
      <c r="I148" t="s">
        <v>630</v>
      </c>
      <c r="J148" t="s">
        <v>654</v>
      </c>
      <c r="O148" t="s">
        <v>2030</v>
      </c>
      <c r="P148" t="s">
        <v>2030</v>
      </c>
      <c r="Q148" t="b">
        <v>0</v>
      </c>
      <c r="R148">
        <v>0</v>
      </c>
      <c r="S148">
        <v>0</v>
      </c>
      <c r="T148" t="e">
        <v>#VALUE!</v>
      </c>
      <c r="U148" t="e">
        <v>#VALUE!</v>
      </c>
    </row>
    <row r="149" spans="1:22" x14ac:dyDescent="0.25">
      <c r="A149" t="s">
        <v>2028</v>
      </c>
      <c r="B149" t="s">
        <v>297</v>
      </c>
      <c r="C149" t="s">
        <v>298</v>
      </c>
      <c r="D149">
        <v>441</v>
      </c>
      <c r="F149">
        <v>414.53999999999996</v>
      </c>
      <c r="G149">
        <v>0</v>
      </c>
      <c r="H149" t="s">
        <v>618</v>
      </c>
      <c r="I149" t="s">
        <v>619</v>
      </c>
      <c r="J149" t="s">
        <v>647</v>
      </c>
      <c r="O149" t="s">
        <v>2030</v>
      </c>
      <c r="P149" t="s">
        <v>2030</v>
      </c>
      <c r="Q149" t="b">
        <v>0</v>
      </c>
      <c r="R149">
        <v>0</v>
      </c>
      <c r="S149">
        <v>1</v>
      </c>
      <c r="T149" t="e">
        <v>#VALUE!</v>
      </c>
      <c r="U149" t="e">
        <v>#VALUE!</v>
      </c>
    </row>
    <row r="150" spans="1:22" x14ac:dyDescent="0.25">
      <c r="A150" t="s">
        <v>26</v>
      </c>
      <c r="B150" t="s">
        <v>559</v>
      </c>
      <c r="C150" t="s">
        <v>560</v>
      </c>
      <c r="D150">
        <v>318</v>
      </c>
      <c r="F150">
        <v>298.91999999999996</v>
      </c>
      <c r="G150">
        <v>298.91999999999996</v>
      </c>
      <c r="H150" t="s">
        <v>629</v>
      </c>
      <c r="O150">
        <v>326</v>
      </c>
      <c r="P150">
        <v>74</v>
      </c>
      <c r="Q150" t="b">
        <v>1</v>
      </c>
      <c r="R150">
        <v>9.7799999999999994</v>
      </c>
      <c r="S150">
        <v>1</v>
      </c>
      <c r="T150">
        <v>335.78</v>
      </c>
      <c r="U150">
        <v>1.1233105847718454</v>
      </c>
      <c r="V150">
        <v>1200</v>
      </c>
    </row>
    <row r="151" spans="1:22" x14ac:dyDescent="0.25">
      <c r="A151" t="s">
        <v>28</v>
      </c>
      <c r="B151" t="s">
        <v>545</v>
      </c>
      <c r="C151" t="s">
        <v>546</v>
      </c>
      <c r="D151">
        <v>634</v>
      </c>
      <c r="F151">
        <v>595.95999999999992</v>
      </c>
      <c r="G151">
        <v>595.95999999999992</v>
      </c>
      <c r="H151" t="s">
        <v>645</v>
      </c>
      <c r="I151" t="s">
        <v>619</v>
      </c>
      <c r="J151" t="s">
        <v>660</v>
      </c>
      <c r="O151">
        <v>636</v>
      </c>
      <c r="P151">
        <v>75</v>
      </c>
      <c r="Q151" t="b">
        <v>1</v>
      </c>
      <c r="R151">
        <v>19.079999999999998</v>
      </c>
      <c r="S151">
        <v>1</v>
      </c>
      <c r="T151">
        <v>655.08000000000004</v>
      </c>
      <c r="U151">
        <v>1.0992012886770925</v>
      </c>
      <c r="V151">
        <v>992.01288677092543</v>
      </c>
    </row>
    <row r="152" spans="1:22" x14ac:dyDescent="0.25">
      <c r="A152" t="s">
        <v>26</v>
      </c>
      <c r="B152" t="s">
        <v>487</v>
      </c>
      <c r="C152" t="s">
        <v>488</v>
      </c>
      <c r="D152">
        <v>261</v>
      </c>
      <c r="F152">
        <v>245.33999999999997</v>
      </c>
      <c r="G152">
        <v>245.33999999999997</v>
      </c>
      <c r="H152" t="s">
        <v>618</v>
      </c>
      <c r="I152" t="s">
        <v>619</v>
      </c>
      <c r="J152" t="s">
        <v>640</v>
      </c>
      <c r="O152">
        <v>318</v>
      </c>
      <c r="P152">
        <v>77</v>
      </c>
      <c r="Q152" t="b">
        <v>1</v>
      </c>
      <c r="R152">
        <v>9.5399999999999991</v>
      </c>
      <c r="S152">
        <v>1</v>
      </c>
      <c r="T152">
        <v>327.54000000000002</v>
      </c>
      <c r="U152">
        <v>1.3350452433357791</v>
      </c>
      <c r="V152">
        <v>1200</v>
      </c>
    </row>
    <row r="153" spans="1:22" x14ac:dyDescent="0.25">
      <c r="A153" t="s">
        <v>29</v>
      </c>
      <c r="B153" t="s">
        <v>135</v>
      </c>
      <c r="C153" t="s">
        <v>136</v>
      </c>
      <c r="D153">
        <v>469</v>
      </c>
      <c r="F153">
        <v>440.85999999999996</v>
      </c>
      <c r="G153">
        <v>440.85999999999996</v>
      </c>
      <c r="H153" t="s">
        <v>629</v>
      </c>
      <c r="I153" t="s">
        <v>631</v>
      </c>
      <c r="K153" t="s">
        <v>644</v>
      </c>
      <c r="O153">
        <v>472</v>
      </c>
      <c r="P153">
        <v>76</v>
      </c>
      <c r="Q153" t="b">
        <v>1</v>
      </c>
      <c r="R153">
        <v>14.16</v>
      </c>
      <c r="S153">
        <v>1</v>
      </c>
      <c r="T153">
        <v>486.16</v>
      </c>
      <c r="U153">
        <v>1.1027537086603458</v>
      </c>
      <c r="V153">
        <v>1027.5370866034584</v>
      </c>
    </row>
    <row r="154" spans="1:22" x14ac:dyDescent="0.25">
      <c r="A154" t="s">
        <v>29</v>
      </c>
      <c r="B154" t="s">
        <v>204</v>
      </c>
      <c r="C154" t="s">
        <v>205</v>
      </c>
      <c r="D154">
        <v>400</v>
      </c>
      <c r="F154">
        <v>376</v>
      </c>
      <c r="G154">
        <v>376</v>
      </c>
      <c r="H154" t="s">
        <v>622</v>
      </c>
      <c r="I154" t="s">
        <v>619</v>
      </c>
      <c r="O154">
        <v>415</v>
      </c>
      <c r="P154">
        <v>77</v>
      </c>
      <c r="Q154" t="b">
        <v>1</v>
      </c>
      <c r="R154">
        <v>12.45</v>
      </c>
      <c r="S154">
        <v>1</v>
      </c>
      <c r="T154">
        <v>427.45</v>
      </c>
      <c r="U154">
        <v>1.1368351063829787</v>
      </c>
      <c r="V154">
        <v>1200</v>
      </c>
    </row>
    <row r="155" spans="1:22" x14ac:dyDescent="0.25">
      <c r="A155" t="s">
        <v>26</v>
      </c>
      <c r="B155" t="s">
        <v>79</v>
      </c>
      <c r="C155" t="s">
        <v>80</v>
      </c>
      <c r="D155">
        <v>452</v>
      </c>
      <c r="F155">
        <v>424.88</v>
      </c>
      <c r="G155">
        <v>424.88</v>
      </c>
      <c r="H155" t="s">
        <v>622</v>
      </c>
      <c r="I155" t="s">
        <v>625</v>
      </c>
      <c r="L155" t="s">
        <v>636</v>
      </c>
      <c r="O155">
        <v>463</v>
      </c>
      <c r="P155">
        <v>77</v>
      </c>
      <c r="Q155" t="b">
        <v>1</v>
      </c>
      <c r="R155">
        <v>13.889999999999999</v>
      </c>
      <c r="S155">
        <v>1</v>
      </c>
      <c r="T155">
        <v>476.89</v>
      </c>
      <c r="U155">
        <v>1.1224110337036339</v>
      </c>
      <c r="V155">
        <v>1200</v>
      </c>
    </row>
    <row r="156" spans="1:22" x14ac:dyDescent="0.25">
      <c r="A156" t="s">
        <v>2026</v>
      </c>
      <c r="B156" t="s">
        <v>343</v>
      </c>
      <c r="C156" t="s">
        <v>344</v>
      </c>
      <c r="D156">
        <v>267</v>
      </c>
      <c r="F156">
        <v>250.98</v>
      </c>
      <c r="G156">
        <v>250.98</v>
      </c>
      <c r="O156">
        <v>0</v>
      </c>
      <c r="P156">
        <v>0</v>
      </c>
      <c r="Q156" t="b">
        <v>0</v>
      </c>
      <c r="R156">
        <v>0</v>
      </c>
      <c r="S156">
        <v>1</v>
      </c>
      <c r="T156">
        <v>0</v>
      </c>
      <c r="U156">
        <v>0</v>
      </c>
      <c r="V156">
        <v>0</v>
      </c>
    </row>
    <row r="157" spans="1:22" x14ac:dyDescent="0.25">
      <c r="A157" t="s">
        <v>29</v>
      </c>
      <c r="B157" t="s">
        <v>319</v>
      </c>
      <c r="C157" t="s">
        <v>320</v>
      </c>
      <c r="D157">
        <v>367</v>
      </c>
      <c r="F157">
        <v>344.97999999999996</v>
      </c>
      <c r="G157">
        <v>344.97999999999996</v>
      </c>
      <c r="H157" t="s">
        <v>618</v>
      </c>
      <c r="I157" t="s">
        <v>623</v>
      </c>
      <c r="L157" t="s">
        <v>641</v>
      </c>
      <c r="O157">
        <v>320</v>
      </c>
      <c r="P157">
        <v>87</v>
      </c>
      <c r="Q157" t="b">
        <v>0</v>
      </c>
      <c r="R157">
        <v>0</v>
      </c>
      <c r="S157">
        <v>0</v>
      </c>
      <c r="T157">
        <v>320</v>
      </c>
      <c r="U157">
        <v>0.92759000521769386</v>
      </c>
      <c r="V157">
        <v>0</v>
      </c>
    </row>
    <row r="158" spans="1:22" x14ac:dyDescent="0.25">
      <c r="A158" t="s">
        <v>26</v>
      </c>
      <c r="B158" t="s">
        <v>331</v>
      </c>
      <c r="C158" t="s">
        <v>332</v>
      </c>
      <c r="D158">
        <v>215</v>
      </c>
      <c r="F158">
        <v>202.1</v>
      </c>
      <c r="G158">
        <v>202.1</v>
      </c>
      <c r="H158" t="s">
        <v>629</v>
      </c>
      <c r="I158" t="s">
        <v>623</v>
      </c>
      <c r="L158" t="s">
        <v>642</v>
      </c>
      <c r="O158">
        <v>237</v>
      </c>
      <c r="P158">
        <v>77</v>
      </c>
      <c r="Q158" t="b">
        <v>1</v>
      </c>
      <c r="R158">
        <v>7.1099999999999994</v>
      </c>
      <c r="S158">
        <v>1</v>
      </c>
      <c r="T158">
        <v>244.11</v>
      </c>
      <c r="U158">
        <v>1.2078673923800101</v>
      </c>
      <c r="V158">
        <v>1200</v>
      </c>
    </row>
    <row r="159" spans="1:22" x14ac:dyDescent="0.25">
      <c r="A159" t="s">
        <v>29</v>
      </c>
      <c r="B159" t="s">
        <v>270</v>
      </c>
      <c r="C159" t="s">
        <v>271</v>
      </c>
      <c r="D159">
        <v>225</v>
      </c>
      <c r="F159">
        <v>211.5</v>
      </c>
      <c r="G159">
        <v>211.5</v>
      </c>
      <c r="H159" t="s">
        <v>618</v>
      </c>
      <c r="I159" t="s">
        <v>631</v>
      </c>
      <c r="K159" t="s">
        <v>655</v>
      </c>
      <c r="O159">
        <v>244</v>
      </c>
      <c r="P159">
        <v>75</v>
      </c>
      <c r="Q159" t="b">
        <v>1</v>
      </c>
      <c r="R159">
        <v>7.3199999999999994</v>
      </c>
      <c r="S159">
        <v>1</v>
      </c>
      <c r="T159">
        <v>251.32</v>
      </c>
      <c r="U159">
        <v>1.1882742316784869</v>
      </c>
      <c r="V159">
        <v>1200</v>
      </c>
    </row>
    <row r="160" spans="1:22" x14ac:dyDescent="0.25">
      <c r="A160" t="s">
        <v>29</v>
      </c>
      <c r="B160" t="s">
        <v>69</v>
      </c>
      <c r="C160" t="s">
        <v>70</v>
      </c>
      <c r="D160">
        <v>608</v>
      </c>
      <c r="F160">
        <v>571.52</v>
      </c>
      <c r="G160">
        <v>571.52</v>
      </c>
      <c r="H160" t="s">
        <v>618</v>
      </c>
      <c r="I160" t="s">
        <v>619</v>
      </c>
      <c r="J160" t="s">
        <v>627</v>
      </c>
      <c r="O160">
        <v>575</v>
      </c>
      <c r="P160">
        <v>70</v>
      </c>
      <c r="Q160" t="b">
        <v>0</v>
      </c>
      <c r="R160">
        <v>0</v>
      </c>
      <c r="S160">
        <v>0</v>
      </c>
      <c r="T160">
        <v>575</v>
      </c>
      <c r="U160">
        <v>1.006089025755879</v>
      </c>
      <c r="V160">
        <v>60.890257558789962</v>
      </c>
    </row>
    <row r="161" spans="1:22" x14ac:dyDescent="0.25">
      <c r="A161" t="s">
        <v>28</v>
      </c>
      <c r="B161" t="s">
        <v>93</v>
      </c>
      <c r="C161" t="s">
        <v>94</v>
      </c>
      <c r="D161">
        <v>407</v>
      </c>
      <c r="F161">
        <v>382.58</v>
      </c>
      <c r="G161">
        <v>382.58</v>
      </c>
      <c r="H161" t="s">
        <v>629</v>
      </c>
      <c r="I161" t="s">
        <v>619</v>
      </c>
      <c r="J161" t="s">
        <v>621</v>
      </c>
      <c r="O161">
        <v>414</v>
      </c>
      <c r="P161">
        <v>78</v>
      </c>
      <c r="Q161" t="b">
        <v>1</v>
      </c>
      <c r="R161">
        <v>12.42</v>
      </c>
      <c r="S161">
        <v>1</v>
      </c>
      <c r="T161">
        <v>426.42</v>
      </c>
      <c r="U161">
        <v>1.114590412462753</v>
      </c>
      <c r="V161">
        <v>1145.9041246275303</v>
      </c>
    </row>
    <row r="162" spans="1:22" x14ac:dyDescent="0.25">
      <c r="A162" t="s">
        <v>25</v>
      </c>
      <c r="B162" t="s">
        <v>481</v>
      </c>
      <c r="C162" t="s">
        <v>482</v>
      </c>
      <c r="D162">
        <v>337</v>
      </c>
      <c r="F162">
        <v>316.77999999999997</v>
      </c>
      <c r="G162">
        <v>316.77999999999997</v>
      </c>
      <c r="O162">
        <v>345</v>
      </c>
      <c r="P162">
        <v>76</v>
      </c>
      <c r="Q162" t="b">
        <v>1</v>
      </c>
      <c r="R162">
        <v>10.35</v>
      </c>
      <c r="S162">
        <v>1</v>
      </c>
      <c r="T162">
        <v>355.35</v>
      </c>
      <c r="U162">
        <v>1.121756424016668</v>
      </c>
      <c r="V162">
        <v>1200</v>
      </c>
    </row>
    <row r="163" spans="1:22" x14ac:dyDescent="0.25">
      <c r="A163" t="s">
        <v>29</v>
      </c>
      <c r="B163" t="s">
        <v>97</v>
      </c>
      <c r="C163" t="s">
        <v>98</v>
      </c>
      <c r="D163">
        <v>550</v>
      </c>
      <c r="F163">
        <v>517</v>
      </c>
      <c r="G163">
        <v>517</v>
      </c>
      <c r="H163" t="s">
        <v>618</v>
      </c>
      <c r="I163" t="s">
        <v>619</v>
      </c>
      <c r="J163" t="s">
        <v>640</v>
      </c>
      <c r="O163">
        <v>551</v>
      </c>
      <c r="P163">
        <v>47</v>
      </c>
      <c r="Q163" t="b">
        <v>0</v>
      </c>
      <c r="R163">
        <v>0</v>
      </c>
      <c r="S163">
        <v>1</v>
      </c>
      <c r="T163">
        <v>551</v>
      </c>
      <c r="U163">
        <v>1.0657640232108316</v>
      </c>
      <c r="V163">
        <v>657.64023210831635</v>
      </c>
    </row>
    <row r="164" spans="1:22" x14ac:dyDescent="0.25">
      <c r="A164" t="s">
        <v>26</v>
      </c>
      <c r="B164" t="s">
        <v>230</v>
      </c>
      <c r="C164" t="s">
        <v>231</v>
      </c>
      <c r="D164">
        <v>360</v>
      </c>
      <c r="F164">
        <v>338.4</v>
      </c>
      <c r="G164">
        <v>338.4</v>
      </c>
      <c r="H164" t="s">
        <v>618</v>
      </c>
      <c r="I164" t="s">
        <v>619</v>
      </c>
      <c r="J164" t="s">
        <v>652</v>
      </c>
      <c r="O164">
        <v>341</v>
      </c>
      <c r="P164">
        <v>77</v>
      </c>
      <c r="Q164" t="b">
        <v>1</v>
      </c>
      <c r="R164">
        <v>10.23</v>
      </c>
      <c r="S164">
        <v>1</v>
      </c>
      <c r="T164">
        <v>351.23</v>
      </c>
      <c r="U164">
        <v>1.0379137115839245</v>
      </c>
      <c r="V164">
        <v>379.13711583924538</v>
      </c>
    </row>
    <row r="165" spans="1:22" x14ac:dyDescent="0.25">
      <c r="A165" t="s">
        <v>2027</v>
      </c>
      <c r="B165" t="s">
        <v>345</v>
      </c>
      <c r="C165" t="s">
        <v>346</v>
      </c>
      <c r="D165">
        <v>128</v>
      </c>
      <c r="F165">
        <v>120.32</v>
      </c>
      <c r="G165">
        <v>0</v>
      </c>
      <c r="H165" t="s">
        <v>618</v>
      </c>
      <c r="I165" t="s">
        <v>619</v>
      </c>
      <c r="J165" t="s">
        <v>647</v>
      </c>
      <c r="O165" t="s">
        <v>2030</v>
      </c>
      <c r="P165" t="s">
        <v>2030</v>
      </c>
      <c r="Q165" t="b">
        <v>0</v>
      </c>
      <c r="R165">
        <v>0</v>
      </c>
      <c r="S165">
        <v>1</v>
      </c>
      <c r="T165" t="e">
        <v>#VALUE!</v>
      </c>
      <c r="U165" t="e">
        <v>#VALUE!</v>
      </c>
    </row>
    <row r="166" spans="1:22" x14ac:dyDescent="0.25">
      <c r="A166" t="s">
        <v>25</v>
      </c>
      <c r="B166" t="s">
        <v>443</v>
      </c>
      <c r="C166" t="s">
        <v>444</v>
      </c>
      <c r="D166">
        <v>423</v>
      </c>
      <c r="F166">
        <v>397.62</v>
      </c>
      <c r="G166">
        <v>397.62</v>
      </c>
      <c r="H166" t="s">
        <v>618</v>
      </c>
      <c r="I166" t="s">
        <v>619</v>
      </c>
      <c r="J166" t="s">
        <v>621</v>
      </c>
      <c r="O166">
        <v>433</v>
      </c>
      <c r="P166">
        <v>77</v>
      </c>
      <c r="Q166" t="b">
        <v>1</v>
      </c>
      <c r="R166">
        <v>12.99</v>
      </c>
      <c r="S166">
        <v>1</v>
      </c>
      <c r="T166">
        <v>445.99</v>
      </c>
      <c r="U166">
        <v>1.121648810422011</v>
      </c>
      <c r="V166">
        <v>1200</v>
      </c>
    </row>
    <row r="167" spans="1:22" x14ac:dyDescent="0.25">
      <c r="A167" t="s">
        <v>25</v>
      </c>
      <c r="B167" t="s">
        <v>583</v>
      </c>
      <c r="C167" t="s">
        <v>584</v>
      </c>
      <c r="D167">
        <v>358</v>
      </c>
      <c r="F167">
        <v>336.52</v>
      </c>
      <c r="G167">
        <v>336.52</v>
      </c>
      <c r="H167" t="s">
        <v>629</v>
      </c>
      <c r="I167" t="s">
        <v>625</v>
      </c>
      <c r="O167">
        <v>369</v>
      </c>
      <c r="P167">
        <v>79</v>
      </c>
      <c r="Q167" t="b">
        <v>1</v>
      </c>
      <c r="R167">
        <v>11.07</v>
      </c>
      <c r="S167">
        <v>1</v>
      </c>
      <c r="T167">
        <v>380.07</v>
      </c>
      <c r="U167">
        <v>1.1294128135029122</v>
      </c>
      <c r="V167">
        <v>1200</v>
      </c>
    </row>
    <row r="168" spans="1:22" x14ac:dyDescent="0.25">
      <c r="A168" t="s">
        <v>28</v>
      </c>
      <c r="B168" t="s">
        <v>151</v>
      </c>
      <c r="C168" t="s">
        <v>152</v>
      </c>
      <c r="D168">
        <v>400</v>
      </c>
      <c r="F168">
        <v>376</v>
      </c>
      <c r="G168">
        <v>376</v>
      </c>
      <c r="O168">
        <v>386</v>
      </c>
      <c r="P168">
        <v>77</v>
      </c>
      <c r="Q168" t="b">
        <v>1</v>
      </c>
      <c r="R168">
        <v>11.58</v>
      </c>
      <c r="S168">
        <v>0</v>
      </c>
      <c r="T168">
        <v>397.58</v>
      </c>
      <c r="U168">
        <v>1.0573936170212765</v>
      </c>
      <c r="V168">
        <v>573.93617021276543</v>
      </c>
    </row>
    <row r="169" spans="1:22" x14ac:dyDescent="0.25">
      <c r="A169" t="s">
        <v>25</v>
      </c>
      <c r="B169" t="s">
        <v>535</v>
      </c>
      <c r="C169" t="s">
        <v>536</v>
      </c>
      <c r="D169">
        <v>329</v>
      </c>
      <c r="F169">
        <v>309.26</v>
      </c>
      <c r="G169">
        <v>309.26</v>
      </c>
      <c r="H169" t="s">
        <v>618</v>
      </c>
      <c r="I169" t="s">
        <v>623</v>
      </c>
      <c r="L169" t="s">
        <v>624</v>
      </c>
      <c r="O169">
        <v>348</v>
      </c>
      <c r="P169">
        <v>78</v>
      </c>
      <c r="Q169" t="b">
        <v>1</v>
      </c>
      <c r="R169">
        <v>10.44</v>
      </c>
      <c r="S169">
        <v>1</v>
      </c>
      <c r="T169">
        <v>358.44</v>
      </c>
      <c r="U169">
        <v>1.1590247688029489</v>
      </c>
      <c r="V169">
        <v>1200</v>
      </c>
    </row>
    <row r="170" spans="1:22" x14ac:dyDescent="0.25">
      <c r="A170" t="s">
        <v>28</v>
      </c>
      <c r="B170" t="s">
        <v>234</v>
      </c>
      <c r="C170" t="s">
        <v>235</v>
      </c>
      <c r="D170">
        <v>341</v>
      </c>
      <c r="F170">
        <v>320.53999999999996</v>
      </c>
      <c r="G170">
        <v>320.53999999999996</v>
      </c>
      <c r="H170" t="s">
        <v>618</v>
      </c>
      <c r="O170">
        <v>344</v>
      </c>
      <c r="P170">
        <v>79</v>
      </c>
      <c r="Q170" t="b">
        <v>1</v>
      </c>
      <c r="R170">
        <v>10.32</v>
      </c>
      <c r="S170">
        <v>1</v>
      </c>
      <c r="T170">
        <v>354.32</v>
      </c>
      <c r="U170">
        <v>1.1053846633805455</v>
      </c>
      <c r="V170">
        <v>1053.8466338054552</v>
      </c>
    </row>
    <row r="171" spans="1:22" x14ac:dyDescent="0.25">
      <c r="A171" t="s">
        <v>25</v>
      </c>
      <c r="B171" t="s">
        <v>411</v>
      </c>
      <c r="C171" t="s">
        <v>412</v>
      </c>
      <c r="D171">
        <v>270</v>
      </c>
      <c r="F171">
        <v>253.79999999999998</v>
      </c>
      <c r="G171">
        <v>253.79999999999998</v>
      </c>
      <c r="H171" t="s">
        <v>658</v>
      </c>
      <c r="I171" t="s">
        <v>625</v>
      </c>
      <c r="L171" t="s">
        <v>636</v>
      </c>
      <c r="O171">
        <v>261</v>
      </c>
      <c r="P171">
        <v>76</v>
      </c>
      <c r="Q171" t="b">
        <v>1</v>
      </c>
      <c r="R171">
        <v>7.83</v>
      </c>
      <c r="S171">
        <v>0</v>
      </c>
      <c r="T171">
        <v>268.83</v>
      </c>
      <c r="U171">
        <v>1.0592198581560284</v>
      </c>
      <c r="V171">
        <v>592.19858156028374</v>
      </c>
    </row>
    <row r="172" spans="1:22" x14ac:dyDescent="0.25">
      <c r="A172" t="s">
        <v>25</v>
      </c>
      <c r="B172" t="s">
        <v>339</v>
      </c>
      <c r="C172" t="s">
        <v>340</v>
      </c>
      <c r="D172">
        <v>382</v>
      </c>
      <c r="F172">
        <v>359.08</v>
      </c>
      <c r="G172">
        <v>359.08</v>
      </c>
      <c r="H172" t="s">
        <v>618</v>
      </c>
      <c r="I172" t="s">
        <v>619</v>
      </c>
      <c r="J172" t="s">
        <v>621</v>
      </c>
      <c r="O172">
        <v>355</v>
      </c>
      <c r="P172">
        <v>74</v>
      </c>
      <c r="Q172" t="b">
        <v>1</v>
      </c>
      <c r="R172">
        <v>10.65</v>
      </c>
      <c r="S172">
        <v>1</v>
      </c>
      <c r="T172">
        <v>365.65</v>
      </c>
      <c r="U172">
        <v>1.0182967583825331</v>
      </c>
      <c r="V172">
        <v>182.96758382533085</v>
      </c>
    </row>
    <row r="173" spans="1:22" x14ac:dyDescent="0.25">
      <c r="A173" t="s">
        <v>29</v>
      </c>
      <c r="B173" t="s">
        <v>192</v>
      </c>
      <c r="C173" t="s">
        <v>193</v>
      </c>
      <c r="D173">
        <v>388</v>
      </c>
      <c r="F173">
        <v>364.71999999999997</v>
      </c>
      <c r="G173">
        <v>364.71999999999997</v>
      </c>
      <c r="H173" t="s">
        <v>618</v>
      </c>
      <c r="I173" t="s">
        <v>631</v>
      </c>
      <c r="K173" t="s">
        <v>648</v>
      </c>
      <c r="O173">
        <v>392</v>
      </c>
      <c r="P173">
        <v>76</v>
      </c>
      <c r="Q173" t="b">
        <v>1</v>
      </c>
      <c r="R173">
        <v>11.76</v>
      </c>
      <c r="S173">
        <v>1</v>
      </c>
      <c r="T173">
        <v>403.76</v>
      </c>
      <c r="U173">
        <v>1.1070410177670542</v>
      </c>
      <c r="V173">
        <v>1070.4101776705422</v>
      </c>
    </row>
    <row r="174" spans="1:22" x14ac:dyDescent="0.25">
      <c r="A174" t="s">
        <v>26</v>
      </c>
      <c r="B174" t="s">
        <v>141</v>
      </c>
      <c r="C174" t="s">
        <v>142</v>
      </c>
      <c r="D174">
        <v>415</v>
      </c>
      <c r="F174">
        <v>390.09999999999997</v>
      </c>
      <c r="G174">
        <v>390.09999999999997</v>
      </c>
      <c r="H174" t="s">
        <v>645</v>
      </c>
      <c r="I174" t="s">
        <v>625</v>
      </c>
      <c r="O174">
        <v>419</v>
      </c>
      <c r="P174">
        <v>74</v>
      </c>
      <c r="Q174" t="b">
        <v>1</v>
      </c>
      <c r="R174">
        <v>12.57</v>
      </c>
      <c r="S174">
        <v>1</v>
      </c>
      <c r="T174">
        <v>431.57</v>
      </c>
      <c r="U174">
        <v>1.1063060753652911</v>
      </c>
      <c r="V174">
        <v>1063.0607536529112</v>
      </c>
    </row>
    <row r="175" spans="1:22" x14ac:dyDescent="0.25">
      <c r="A175" t="s">
        <v>29</v>
      </c>
      <c r="B175" t="s">
        <v>190</v>
      </c>
      <c r="C175" t="s">
        <v>191</v>
      </c>
      <c r="D175">
        <v>204</v>
      </c>
      <c r="F175">
        <v>191.76</v>
      </c>
      <c r="G175">
        <v>191.76</v>
      </c>
      <c r="H175" t="s">
        <v>618</v>
      </c>
      <c r="I175" t="s">
        <v>631</v>
      </c>
      <c r="K175" t="s">
        <v>644</v>
      </c>
      <c r="O175">
        <v>266</v>
      </c>
      <c r="P175">
        <v>76</v>
      </c>
      <c r="Q175" t="b">
        <v>1</v>
      </c>
      <c r="R175">
        <v>7.9799999999999995</v>
      </c>
      <c r="S175">
        <v>1</v>
      </c>
      <c r="T175">
        <v>273.98</v>
      </c>
      <c r="U175">
        <v>1.428765123070505</v>
      </c>
      <c r="V175">
        <v>1200</v>
      </c>
    </row>
    <row r="176" spans="1:22" x14ac:dyDescent="0.25">
      <c r="A176" t="s">
        <v>2027</v>
      </c>
      <c r="B176" t="s">
        <v>573</v>
      </c>
      <c r="C176" t="s">
        <v>574</v>
      </c>
      <c r="D176">
        <v>540</v>
      </c>
      <c r="F176">
        <v>507.59999999999997</v>
      </c>
      <c r="G176">
        <v>507.59999999999997</v>
      </c>
      <c r="H176" t="s">
        <v>629</v>
      </c>
      <c r="O176">
        <v>0</v>
      </c>
      <c r="P176">
        <v>0</v>
      </c>
      <c r="Q176" t="b">
        <v>0</v>
      </c>
      <c r="R176">
        <v>0</v>
      </c>
      <c r="S176">
        <v>1</v>
      </c>
      <c r="T176">
        <v>0</v>
      </c>
      <c r="U176">
        <v>0</v>
      </c>
      <c r="V176">
        <v>0</v>
      </c>
    </row>
    <row r="177" spans="1:22" x14ac:dyDescent="0.25">
      <c r="A177" t="s">
        <v>25</v>
      </c>
      <c r="B177" t="s">
        <v>290</v>
      </c>
      <c r="C177" t="s">
        <v>291</v>
      </c>
      <c r="D177">
        <v>410</v>
      </c>
      <c r="F177">
        <v>385.4</v>
      </c>
      <c r="G177">
        <v>385.4</v>
      </c>
      <c r="H177" t="s">
        <v>629</v>
      </c>
      <c r="I177" t="s">
        <v>631</v>
      </c>
      <c r="K177" t="s">
        <v>650</v>
      </c>
      <c r="O177">
        <v>414</v>
      </c>
      <c r="P177">
        <v>77</v>
      </c>
      <c r="Q177" t="b">
        <v>1</v>
      </c>
      <c r="R177">
        <v>12.42</v>
      </c>
      <c r="S177">
        <v>1</v>
      </c>
      <c r="T177">
        <v>426.42</v>
      </c>
      <c r="U177">
        <v>1.1064348728593669</v>
      </c>
      <c r="V177">
        <v>1064.3487285936692</v>
      </c>
    </row>
    <row r="178" spans="1:22" x14ac:dyDescent="0.25">
      <c r="A178" t="s">
        <v>2026</v>
      </c>
      <c r="B178" t="s">
        <v>459</v>
      </c>
      <c r="C178" t="s">
        <v>460</v>
      </c>
      <c r="D178">
        <v>376</v>
      </c>
      <c r="F178">
        <v>353.44</v>
      </c>
      <c r="G178">
        <v>353.44</v>
      </c>
      <c r="O178">
        <v>0</v>
      </c>
      <c r="P178">
        <v>0</v>
      </c>
      <c r="Q178" t="b">
        <v>0</v>
      </c>
      <c r="R178">
        <v>0</v>
      </c>
      <c r="S178">
        <v>1</v>
      </c>
      <c r="T178">
        <v>0</v>
      </c>
      <c r="U178">
        <v>0</v>
      </c>
      <c r="V178">
        <v>0</v>
      </c>
    </row>
    <row r="179" spans="1:22" x14ac:dyDescent="0.25">
      <c r="A179" t="s">
        <v>2027</v>
      </c>
      <c r="B179" t="s">
        <v>489</v>
      </c>
      <c r="C179" t="s">
        <v>490</v>
      </c>
      <c r="D179">
        <v>220</v>
      </c>
      <c r="F179">
        <v>206.79999999999998</v>
      </c>
      <c r="G179">
        <v>206.79999999999998</v>
      </c>
      <c r="H179" t="s">
        <v>645</v>
      </c>
      <c r="I179" t="s">
        <v>623</v>
      </c>
      <c r="L179" t="s">
        <v>659</v>
      </c>
      <c r="O179">
        <v>0</v>
      </c>
      <c r="P179">
        <v>0</v>
      </c>
      <c r="Q179" t="b">
        <v>0</v>
      </c>
      <c r="R179">
        <v>0</v>
      </c>
      <c r="S179">
        <v>1</v>
      </c>
      <c r="T179">
        <v>0</v>
      </c>
      <c r="U179">
        <v>0</v>
      </c>
      <c r="V179">
        <v>0</v>
      </c>
    </row>
    <row r="180" spans="1:22" x14ac:dyDescent="0.25">
      <c r="A180" t="s">
        <v>25</v>
      </c>
      <c r="B180" t="s">
        <v>415</v>
      </c>
      <c r="C180" t="s">
        <v>416</v>
      </c>
      <c r="D180">
        <v>248</v>
      </c>
      <c r="F180">
        <v>233.11999999999998</v>
      </c>
      <c r="G180">
        <v>233.11999999999998</v>
      </c>
      <c r="H180" t="s">
        <v>618</v>
      </c>
      <c r="I180" t="s">
        <v>623</v>
      </c>
      <c r="L180" t="s">
        <v>659</v>
      </c>
      <c r="O180">
        <v>259</v>
      </c>
      <c r="P180">
        <v>75</v>
      </c>
      <c r="Q180" t="b">
        <v>1</v>
      </c>
      <c r="R180">
        <v>7.77</v>
      </c>
      <c r="S180">
        <v>1</v>
      </c>
      <c r="T180">
        <v>266.77</v>
      </c>
      <c r="U180">
        <v>1.1443462594371998</v>
      </c>
      <c r="V180">
        <v>1200</v>
      </c>
    </row>
    <row r="181" spans="1:22" x14ac:dyDescent="0.25">
      <c r="A181" t="s">
        <v>28</v>
      </c>
      <c r="B181" t="s">
        <v>497</v>
      </c>
      <c r="C181" t="s">
        <v>498</v>
      </c>
      <c r="D181">
        <v>446</v>
      </c>
      <c r="F181">
        <v>419.23999999999995</v>
      </c>
      <c r="G181">
        <v>419.23999999999995</v>
      </c>
      <c r="H181" t="s">
        <v>618</v>
      </c>
      <c r="O181">
        <v>463</v>
      </c>
      <c r="P181">
        <v>76</v>
      </c>
      <c r="Q181" t="b">
        <v>1</v>
      </c>
      <c r="R181">
        <v>13.889999999999999</v>
      </c>
      <c r="S181">
        <v>1</v>
      </c>
      <c r="T181">
        <v>476.89</v>
      </c>
      <c r="U181">
        <v>1.1375107337086157</v>
      </c>
      <c r="V181">
        <v>1200</v>
      </c>
    </row>
    <row r="182" spans="1:22" x14ac:dyDescent="0.25">
      <c r="A182" t="s">
        <v>25</v>
      </c>
      <c r="B182" t="s">
        <v>194</v>
      </c>
      <c r="C182" t="s">
        <v>195</v>
      </c>
      <c r="D182">
        <v>299</v>
      </c>
      <c r="F182">
        <v>281.06</v>
      </c>
      <c r="G182">
        <v>281.06</v>
      </c>
      <c r="O182">
        <v>303</v>
      </c>
      <c r="P182">
        <v>77</v>
      </c>
      <c r="Q182" t="b">
        <v>1</v>
      </c>
      <c r="R182">
        <v>9.09</v>
      </c>
      <c r="S182">
        <v>1</v>
      </c>
      <c r="T182">
        <v>312.08999999999997</v>
      </c>
      <c r="U182">
        <v>1.1104034725681349</v>
      </c>
      <c r="V182">
        <v>1104.0347256813488</v>
      </c>
    </row>
    <row r="183" spans="1:22" x14ac:dyDescent="0.25">
      <c r="A183" t="s">
        <v>28</v>
      </c>
      <c r="B183" t="s">
        <v>127</v>
      </c>
      <c r="C183" t="s">
        <v>128</v>
      </c>
      <c r="D183">
        <v>149</v>
      </c>
      <c r="F183">
        <v>140.06</v>
      </c>
      <c r="G183">
        <v>140.06</v>
      </c>
      <c r="H183" t="s">
        <v>618</v>
      </c>
      <c r="I183" t="s">
        <v>623</v>
      </c>
      <c r="L183" t="s">
        <v>624</v>
      </c>
      <c r="O183">
        <v>197</v>
      </c>
      <c r="P183">
        <v>76</v>
      </c>
      <c r="Q183" t="b">
        <v>1</v>
      </c>
      <c r="R183">
        <v>5.91</v>
      </c>
      <c r="S183">
        <v>0</v>
      </c>
      <c r="T183">
        <v>202.91</v>
      </c>
      <c r="U183">
        <v>1.4487362558903327</v>
      </c>
      <c r="V183">
        <v>1200</v>
      </c>
    </row>
    <row r="184" spans="1:22" x14ac:dyDescent="0.25">
      <c r="A184" t="s">
        <v>2028</v>
      </c>
      <c r="B184" t="s">
        <v>485</v>
      </c>
      <c r="C184" t="s">
        <v>486</v>
      </c>
      <c r="D184">
        <v>570</v>
      </c>
      <c r="F184">
        <v>535.79999999999995</v>
      </c>
      <c r="G184">
        <v>0</v>
      </c>
      <c r="H184" t="s">
        <v>629</v>
      </c>
      <c r="O184" t="s">
        <v>2030</v>
      </c>
      <c r="P184" t="s">
        <v>2030</v>
      </c>
      <c r="Q184" t="b">
        <v>0</v>
      </c>
      <c r="R184">
        <v>0</v>
      </c>
      <c r="S184">
        <v>0</v>
      </c>
      <c r="T184" t="e">
        <v>#VALUE!</v>
      </c>
      <c r="U184" t="e">
        <v>#VALUE!</v>
      </c>
    </row>
    <row r="185" spans="1:22" x14ac:dyDescent="0.25">
      <c r="A185" t="s">
        <v>25</v>
      </c>
      <c r="B185" t="s">
        <v>232</v>
      </c>
      <c r="C185" t="s">
        <v>233</v>
      </c>
      <c r="D185">
        <v>330</v>
      </c>
      <c r="F185">
        <v>310.2</v>
      </c>
      <c r="G185">
        <v>310.2</v>
      </c>
      <c r="H185" t="s">
        <v>618</v>
      </c>
      <c r="I185" t="s">
        <v>619</v>
      </c>
      <c r="J185" t="s">
        <v>640</v>
      </c>
      <c r="O185">
        <v>261</v>
      </c>
      <c r="P185">
        <v>77</v>
      </c>
      <c r="Q185" t="b">
        <v>1</v>
      </c>
      <c r="R185">
        <v>7.83</v>
      </c>
      <c r="S185">
        <v>1</v>
      </c>
      <c r="T185">
        <v>268.83</v>
      </c>
      <c r="U185">
        <v>0.86663442940038682</v>
      </c>
      <c r="V185">
        <v>0</v>
      </c>
    </row>
    <row r="186" spans="1:22" x14ac:dyDescent="0.25">
      <c r="A186" t="s">
        <v>2027</v>
      </c>
      <c r="B186" t="s">
        <v>505</v>
      </c>
      <c r="C186" t="s">
        <v>506</v>
      </c>
      <c r="D186">
        <v>230</v>
      </c>
      <c r="F186">
        <v>216.2</v>
      </c>
      <c r="G186">
        <v>216.2</v>
      </c>
      <c r="H186" t="s">
        <v>645</v>
      </c>
      <c r="I186" t="s">
        <v>625</v>
      </c>
      <c r="L186" t="s">
        <v>659</v>
      </c>
      <c r="O186">
        <v>0</v>
      </c>
      <c r="P186">
        <v>0</v>
      </c>
      <c r="Q186" t="b">
        <v>0</v>
      </c>
      <c r="R186">
        <v>0</v>
      </c>
      <c r="S186">
        <v>1</v>
      </c>
      <c r="T186">
        <v>0</v>
      </c>
      <c r="U186">
        <v>0</v>
      </c>
      <c r="V186">
        <v>0</v>
      </c>
    </row>
    <row r="187" spans="1:22" x14ac:dyDescent="0.25">
      <c r="A187" t="s">
        <v>25</v>
      </c>
      <c r="B187" t="s">
        <v>115</v>
      </c>
      <c r="C187" t="s">
        <v>116</v>
      </c>
      <c r="D187">
        <v>239</v>
      </c>
      <c r="F187">
        <v>224.66</v>
      </c>
      <c r="G187">
        <v>224.66</v>
      </c>
      <c r="H187" t="s">
        <v>618</v>
      </c>
      <c r="I187" t="s">
        <v>619</v>
      </c>
      <c r="J187" t="s">
        <v>640</v>
      </c>
      <c r="O187">
        <v>240</v>
      </c>
      <c r="P187">
        <v>74</v>
      </c>
      <c r="Q187" t="b">
        <v>1</v>
      </c>
      <c r="R187">
        <v>7.1999999999999993</v>
      </c>
      <c r="S187">
        <v>1</v>
      </c>
      <c r="T187">
        <v>247.2</v>
      </c>
      <c r="U187">
        <v>1.1003293866286834</v>
      </c>
      <c r="V187">
        <v>1003.293866286834</v>
      </c>
    </row>
    <row r="188" spans="1:22" x14ac:dyDescent="0.25">
      <c r="A188" t="s">
        <v>29</v>
      </c>
      <c r="B188" t="s">
        <v>441</v>
      </c>
      <c r="C188" t="s">
        <v>442</v>
      </c>
      <c r="D188">
        <v>450</v>
      </c>
      <c r="F188">
        <v>423</v>
      </c>
      <c r="G188">
        <v>423</v>
      </c>
      <c r="H188" t="s">
        <v>618</v>
      </c>
      <c r="I188" t="s">
        <v>631</v>
      </c>
      <c r="O188">
        <v>459</v>
      </c>
      <c r="P188">
        <v>76</v>
      </c>
      <c r="Q188" t="b">
        <v>1</v>
      </c>
      <c r="R188">
        <v>13.77</v>
      </c>
      <c r="S188">
        <v>0</v>
      </c>
      <c r="T188">
        <v>472.77</v>
      </c>
      <c r="U188">
        <v>1.1176595744680851</v>
      </c>
      <c r="V188">
        <v>1176.5957446808507</v>
      </c>
    </row>
    <row r="189" spans="1:22" x14ac:dyDescent="0.25">
      <c r="A189" t="s">
        <v>29</v>
      </c>
      <c r="B189" t="s">
        <v>371</v>
      </c>
      <c r="C189" t="s">
        <v>372</v>
      </c>
      <c r="D189">
        <v>341</v>
      </c>
      <c r="F189">
        <v>320.53999999999996</v>
      </c>
      <c r="G189">
        <v>320.53999999999996</v>
      </c>
      <c r="H189" t="s">
        <v>622</v>
      </c>
      <c r="I189" t="s">
        <v>625</v>
      </c>
      <c r="L189" t="s">
        <v>626</v>
      </c>
      <c r="O189">
        <v>415</v>
      </c>
      <c r="P189">
        <v>77</v>
      </c>
      <c r="Q189" t="b">
        <v>1</v>
      </c>
      <c r="R189">
        <v>12.45</v>
      </c>
      <c r="S189">
        <v>0</v>
      </c>
      <c r="T189">
        <v>427.45</v>
      </c>
      <c r="U189">
        <v>1.3335309165782743</v>
      </c>
      <c r="V189">
        <v>1200</v>
      </c>
    </row>
    <row r="190" spans="1:22" x14ac:dyDescent="0.25">
      <c r="A190" t="s">
        <v>28</v>
      </c>
      <c r="B190" t="s">
        <v>220</v>
      </c>
      <c r="C190" t="s">
        <v>221</v>
      </c>
      <c r="D190">
        <v>356</v>
      </c>
      <c r="F190">
        <v>334.64</v>
      </c>
      <c r="G190">
        <v>334.64</v>
      </c>
      <c r="H190" t="s">
        <v>629</v>
      </c>
      <c r="O190">
        <v>312</v>
      </c>
      <c r="P190">
        <v>73</v>
      </c>
      <c r="Q190" t="b">
        <v>1</v>
      </c>
      <c r="R190">
        <v>9.36</v>
      </c>
      <c r="S190">
        <v>1</v>
      </c>
      <c r="T190">
        <v>321.36</v>
      </c>
      <c r="U190">
        <v>0.96031556299306731</v>
      </c>
      <c r="V190">
        <v>0</v>
      </c>
    </row>
    <row r="191" spans="1:22" x14ac:dyDescent="0.25">
      <c r="A191" t="s">
        <v>29</v>
      </c>
      <c r="B191" t="s">
        <v>169</v>
      </c>
      <c r="C191" t="s">
        <v>170</v>
      </c>
      <c r="D191">
        <v>501</v>
      </c>
      <c r="F191">
        <v>470.94</v>
      </c>
      <c r="G191">
        <v>470.94</v>
      </c>
      <c r="O191">
        <v>510</v>
      </c>
      <c r="P191">
        <v>77</v>
      </c>
      <c r="Q191" t="b">
        <v>1</v>
      </c>
      <c r="R191">
        <v>15.299999999999999</v>
      </c>
      <c r="S191">
        <v>1</v>
      </c>
      <c r="T191">
        <v>525.29999999999995</v>
      </c>
      <c r="U191">
        <v>1.1154287170340169</v>
      </c>
      <c r="V191">
        <v>1154.287170340169</v>
      </c>
    </row>
    <row r="192" spans="1:22" x14ac:dyDescent="0.25">
      <c r="A192" t="s">
        <v>29</v>
      </c>
      <c r="B192" t="s">
        <v>91</v>
      </c>
      <c r="C192" t="s">
        <v>92</v>
      </c>
      <c r="D192">
        <v>312</v>
      </c>
      <c r="F192">
        <v>293.27999999999997</v>
      </c>
      <c r="G192">
        <v>293.27999999999997</v>
      </c>
      <c r="H192" t="s">
        <v>618</v>
      </c>
      <c r="I192" t="s">
        <v>630</v>
      </c>
      <c r="J192" t="s">
        <v>633</v>
      </c>
      <c r="O192">
        <v>327</v>
      </c>
      <c r="P192">
        <v>77</v>
      </c>
      <c r="Q192" t="b">
        <v>1</v>
      </c>
      <c r="R192">
        <v>9.81</v>
      </c>
      <c r="S192">
        <v>0</v>
      </c>
      <c r="T192">
        <v>336.81</v>
      </c>
      <c r="U192">
        <v>1.1484247135842882</v>
      </c>
      <c r="V192">
        <v>1200</v>
      </c>
    </row>
    <row r="193" spans="1:22" x14ac:dyDescent="0.25">
      <c r="A193" t="s">
        <v>2027</v>
      </c>
      <c r="B193" t="s">
        <v>557</v>
      </c>
      <c r="C193" t="s">
        <v>558</v>
      </c>
      <c r="D193">
        <v>350</v>
      </c>
      <c r="F193">
        <v>329</v>
      </c>
      <c r="G193">
        <v>0</v>
      </c>
      <c r="H193" t="s">
        <v>622</v>
      </c>
      <c r="I193" t="s">
        <v>631</v>
      </c>
      <c r="K193" t="s">
        <v>644</v>
      </c>
      <c r="O193" t="s">
        <v>2030</v>
      </c>
      <c r="P193" t="s">
        <v>2030</v>
      </c>
      <c r="Q193" t="b">
        <v>0</v>
      </c>
      <c r="R193">
        <v>0</v>
      </c>
      <c r="S193">
        <v>1</v>
      </c>
      <c r="T193" t="e">
        <v>#VALUE!</v>
      </c>
      <c r="U193" t="e">
        <v>#VALUE!</v>
      </c>
    </row>
    <row r="194" spans="1:22" x14ac:dyDescent="0.25">
      <c r="A194" t="s">
        <v>25</v>
      </c>
      <c r="B194" t="s">
        <v>357</v>
      </c>
      <c r="C194" t="s">
        <v>358</v>
      </c>
      <c r="D194">
        <v>513</v>
      </c>
      <c r="F194">
        <v>482.21999999999997</v>
      </c>
      <c r="G194">
        <v>482.21999999999997</v>
      </c>
      <c r="O194">
        <v>519</v>
      </c>
      <c r="P194">
        <v>77</v>
      </c>
      <c r="Q194" t="b">
        <v>1</v>
      </c>
      <c r="R194">
        <v>15.57</v>
      </c>
      <c r="S194">
        <v>1</v>
      </c>
      <c r="T194">
        <v>534.57000000000005</v>
      </c>
      <c r="U194">
        <v>1.10856040811248</v>
      </c>
      <c r="V194">
        <v>1085.6040811248001</v>
      </c>
    </row>
    <row r="195" spans="1:22" x14ac:dyDescent="0.25">
      <c r="A195" t="s">
        <v>25</v>
      </c>
      <c r="B195" t="s">
        <v>83</v>
      </c>
      <c r="C195" t="s">
        <v>84</v>
      </c>
      <c r="D195">
        <v>304</v>
      </c>
      <c r="F195">
        <v>285.76</v>
      </c>
      <c r="G195">
        <v>285.76</v>
      </c>
      <c r="H195" t="s">
        <v>629</v>
      </c>
      <c r="I195" t="s">
        <v>623</v>
      </c>
      <c r="L195" t="s">
        <v>638</v>
      </c>
      <c r="O195">
        <v>319</v>
      </c>
      <c r="P195">
        <v>77</v>
      </c>
      <c r="Q195" t="b">
        <v>1</v>
      </c>
      <c r="R195">
        <v>9.57</v>
      </c>
      <c r="S195">
        <v>1</v>
      </c>
      <c r="T195">
        <v>328.57</v>
      </c>
      <c r="U195">
        <v>1.1498110302351623</v>
      </c>
      <c r="V195">
        <v>1200</v>
      </c>
    </row>
    <row r="196" spans="1:22" x14ac:dyDescent="0.25">
      <c r="A196" t="s">
        <v>25</v>
      </c>
      <c r="B196" t="s">
        <v>604</v>
      </c>
      <c r="C196" t="s">
        <v>605</v>
      </c>
      <c r="D196">
        <v>403</v>
      </c>
      <c r="F196">
        <v>378.82</v>
      </c>
      <c r="G196">
        <v>378.82</v>
      </c>
      <c r="H196" t="s">
        <v>622</v>
      </c>
      <c r="I196" t="s">
        <v>619</v>
      </c>
      <c r="J196" t="s">
        <v>647</v>
      </c>
      <c r="O196">
        <v>334</v>
      </c>
      <c r="P196">
        <v>83</v>
      </c>
      <c r="Q196" t="b">
        <v>0</v>
      </c>
      <c r="R196">
        <v>0</v>
      </c>
      <c r="S196">
        <v>0</v>
      </c>
      <c r="T196">
        <v>334</v>
      </c>
      <c r="U196">
        <v>0.88168523309223379</v>
      </c>
      <c r="V196">
        <v>0</v>
      </c>
    </row>
    <row r="197" spans="1:22" x14ac:dyDescent="0.25">
      <c r="A197" t="s">
        <v>2028</v>
      </c>
      <c r="B197" t="s">
        <v>129</v>
      </c>
      <c r="C197" t="s">
        <v>130</v>
      </c>
      <c r="D197">
        <v>313</v>
      </c>
      <c r="F197">
        <v>294.21999999999997</v>
      </c>
      <c r="G197">
        <v>0</v>
      </c>
      <c r="H197" t="s">
        <v>629</v>
      </c>
      <c r="I197" t="s">
        <v>631</v>
      </c>
      <c r="K197" t="s">
        <v>635</v>
      </c>
      <c r="O197" t="s">
        <v>2030</v>
      </c>
      <c r="P197" t="s">
        <v>2030</v>
      </c>
      <c r="Q197" t="b">
        <v>0</v>
      </c>
      <c r="R197">
        <v>0</v>
      </c>
      <c r="S197">
        <v>1</v>
      </c>
      <c r="T197" t="e">
        <v>#VALUE!</v>
      </c>
      <c r="U197" t="e">
        <v>#VALUE!</v>
      </c>
    </row>
    <row r="198" spans="1:22" x14ac:dyDescent="0.25">
      <c r="A198" t="s">
        <v>28</v>
      </c>
      <c r="B198" t="s">
        <v>614</v>
      </c>
      <c r="C198" t="s">
        <v>615</v>
      </c>
      <c r="D198">
        <v>289</v>
      </c>
      <c r="F198">
        <v>271.65999999999997</v>
      </c>
      <c r="G198">
        <v>271.65999999999997</v>
      </c>
      <c r="H198" t="s">
        <v>645</v>
      </c>
      <c r="I198" t="s">
        <v>631</v>
      </c>
      <c r="K198" t="s">
        <v>632</v>
      </c>
      <c r="O198">
        <v>295</v>
      </c>
      <c r="P198">
        <v>76</v>
      </c>
      <c r="Q198" t="b">
        <v>1</v>
      </c>
      <c r="R198">
        <v>8.85</v>
      </c>
      <c r="S198">
        <v>0</v>
      </c>
      <c r="T198">
        <v>303.85000000000002</v>
      </c>
      <c r="U198">
        <v>1.118493705367003</v>
      </c>
      <c r="V198">
        <v>1184.9370536700299</v>
      </c>
    </row>
    <row r="199" spans="1:22" x14ac:dyDescent="0.25">
      <c r="A199" t="s">
        <v>26</v>
      </c>
      <c r="B199" t="s">
        <v>43</v>
      </c>
      <c r="C199" t="s">
        <v>44</v>
      </c>
      <c r="D199">
        <v>300</v>
      </c>
      <c r="F199">
        <v>282</v>
      </c>
      <c r="G199">
        <v>282</v>
      </c>
      <c r="H199" t="s">
        <v>618</v>
      </c>
      <c r="I199" t="s">
        <v>619</v>
      </c>
      <c r="J199" t="s">
        <v>627</v>
      </c>
      <c r="O199">
        <v>278</v>
      </c>
      <c r="P199">
        <v>78</v>
      </c>
      <c r="Q199" t="b">
        <v>1</v>
      </c>
      <c r="R199">
        <v>8.34</v>
      </c>
      <c r="S199">
        <v>1</v>
      </c>
      <c r="T199">
        <v>286.33999999999997</v>
      </c>
      <c r="U199">
        <v>1.0153900709219856</v>
      </c>
      <c r="V199">
        <v>153.90070921985631</v>
      </c>
    </row>
    <row r="200" spans="1:22" x14ac:dyDescent="0.25">
      <c r="A200" t="s">
        <v>26</v>
      </c>
      <c r="B200" t="s">
        <v>258</v>
      </c>
      <c r="C200" t="s">
        <v>259</v>
      </c>
      <c r="D200">
        <v>403</v>
      </c>
      <c r="F200">
        <v>378.82</v>
      </c>
      <c r="G200">
        <v>378.82</v>
      </c>
      <c r="O200">
        <v>409</v>
      </c>
      <c r="P200">
        <v>76</v>
      </c>
      <c r="Q200" t="b">
        <v>1</v>
      </c>
      <c r="R200">
        <v>12.27</v>
      </c>
      <c r="S200">
        <v>1</v>
      </c>
      <c r="T200">
        <v>421.27</v>
      </c>
      <c r="U200">
        <v>1.1120584974394172</v>
      </c>
      <c r="V200">
        <v>1120.5849743941721</v>
      </c>
    </row>
    <row r="201" spans="1:22" x14ac:dyDescent="0.25">
      <c r="A201" t="s">
        <v>26</v>
      </c>
      <c r="B201" t="s">
        <v>161</v>
      </c>
      <c r="C201" t="s">
        <v>162</v>
      </c>
      <c r="D201">
        <v>340</v>
      </c>
      <c r="F201">
        <v>319.59999999999997</v>
      </c>
      <c r="G201">
        <v>319.59999999999997</v>
      </c>
      <c r="O201">
        <v>386</v>
      </c>
      <c r="P201">
        <v>77</v>
      </c>
      <c r="Q201" t="b">
        <v>1</v>
      </c>
      <c r="R201">
        <v>11.58</v>
      </c>
      <c r="S201">
        <v>1</v>
      </c>
      <c r="T201">
        <v>397.58</v>
      </c>
      <c r="U201">
        <v>1.2439924906132667</v>
      </c>
      <c r="V201">
        <v>1200</v>
      </c>
    </row>
    <row r="202" spans="1:22" x14ac:dyDescent="0.25">
      <c r="A202" t="s">
        <v>25</v>
      </c>
      <c r="B202" t="s">
        <v>296</v>
      </c>
      <c r="C202" t="s">
        <v>296</v>
      </c>
      <c r="D202">
        <v>714</v>
      </c>
      <c r="F202">
        <v>671.16</v>
      </c>
      <c r="G202">
        <v>671.16</v>
      </c>
      <c r="H202" t="s">
        <v>643</v>
      </c>
      <c r="O202">
        <v>715</v>
      </c>
      <c r="P202">
        <v>57</v>
      </c>
      <c r="Q202" t="b">
        <v>0</v>
      </c>
      <c r="R202">
        <v>0</v>
      </c>
      <c r="S202">
        <v>1</v>
      </c>
      <c r="T202">
        <v>715</v>
      </c>
      <c r="U202">
        <v>1.0653197449192444</v>
      </c>
      <c r="V202">
        <v>653.1974491924442</v>
      </c>
    </row>
    <row r="203" spans="1:22" x14ac:dyDescent="0.25">
      <c r="A203" t="s">
        <v>25</v>
      </c>
      <c r="B203" t="s">
        <v>53</v>
      </c>
      <c r="C203" t="s">
        <v>54</v>
      </c>
      <c r="D203">
        <v>386</v>
      </c>
      <c r="F203">
        <v>362.84</v>
      </c>
      <c r="G203">
        <v>362.84</v>
      </c>
      <c r="O203">
        <v>358</v>
      </c>
      <c r="P203">
        <v>75</v>
      </c>
      <c r="Q203" t="b">
        <v>1</v>
      </c>
      <c r="R203">
        <v>10.74</v>
      </c>
      <c r="S203">
        <v>1</v>
      </c>
      <c r="T203">
        <v>368.74</v>
      </c>
      <c r="U203">
        <v>1.0162606107375152</v>
      </c>
      <c r="V203">
        <v>162.60610737515168</v>
      </c>
    </row>
    <row r="204" spans="1:22" x14ac:dyDescent="0.25">
      <c r="A204" t="s">
        <v>28</v>
      </c>
      <c r="B204" t="s">
        <v>81</v>
      </c>
      <c r="C204" t="s">
        <v>82</v>
      </c>
      <c r="D204">
        <v>450</v>
      </c>
      <c r="F204">
        <v>423</v>
      </c>
      <c r="G204">
        <v>423</v>
      </c>
      <c r="H204" t="s">
        <v>618</v>
      </c>
      <c r="I204" t="s">
        <v>625</v>
      </c>
      <c r="L204" t="s">
        <v>637</v>
      </c>
      <c r="O204">
        <v>467</v>
      </c>
      <c r="P204">
        <v>79</v>
      </c>
      <c r="Q204" t="b">
        <v>1</v>
      </c>
      <c r="R204">
        <v>14.01</v>
      </c>
      <c r="S204">
        <v>1</v>
      </c>
      <c r="T204">
        <v>481.01</v>
      </c>
      <c r="U204">
        <v>1.1371394799054373</v>
      </c>
      <c r="V204">
        <v>1200</v>
      </c>
    </row>
    <row r="205" spans="1:22" x14ac:dyDescent="0.25">
      <c r="A205" t="s">
        <v>26</v>
      </c>
      <c r="B205" t="s">
        <v>401</v>
      </c>
      <c r="C205" t="s">
        <v>402</v>
      </c>
      <c r="D205">
        <v>470</v>
      </c>
      <c r="F205">
        <v>441.79999999999995</v>
      </c>
      <c r="G205">
        <v>441.79999999999995</v>
      </c>
      <c r="O205">
        <v>463</v>
      </c>
      <c r="P205">
        <v>78</v>
      </c>
      <c r="Q205" t="b">
        <v>1</v>
      </c>
      <c r="R205">
        <v>13.889999999999999</v>
      </c>
      <c r="S205">
        <v>1</v>
      </c>
      <c r="T205">
        <v>476.89</v>
      </c>
      <c r="U205">
        <v>1.0794250792213673</v>
      </c>
      <c r="V205">
        <v>794.25079221367321</v>
      </c>
    </row>
    <row r="206" spans="1:22" x14ac:dyDescent="0.25">
      <c r="A206" t="s">
        <v>28</v>
      </c>
      <c r="B206" t="s">
        <v>588</v>
      </c>
      <c r="C206" t="s">
        <v>589</v>
      </c>
      <c r="D206">
        <v>478</v>
      </c>
      <c r="F206">
        <v>449.32</v>
      </c>
      <c r="G206">
        <v>449.32</v>
      </c>
      <c r="H206" t="s">
        <v>618</v>
      </c>
      <c r="I206" t="s">
        <v>625</v>
      </c>
      <c r="L206" t="s">
        <v>626</v>
      </c>
      <c r="O206">
        <v>427</v>
      </c>
      <c r="P206">
        <v>68</v>
      </c>
      <c r="Q206" t="b">
        <v>0</v>
      </c>
      <c r="R206">
        <v>0</v>
      </c>
      <c r="S206">
        <v>1</v>
      </c>
      <c r="T206">
        <v>427</v>
      </c>
      <c r="U206">
        <v>0.95032493545802543</v>
      </c>
      <c r="V206">
        <v>0</v>
      </c>
    </row>
    <row r="207" spans="1:22" x14ac:dyDescent="0.25">
      <c r="A207" t="s">
        <v>25</v>
      </c>
      <c r="B207" t="s">
        <v>238</v>
      </c>
      <c r="C207" t="s">
        <v>239</v>
      </c>
      <c r="D207">
        <v>550</v>
      </c>
      <c r="F207">
        <v>517</v>
      </c>
      <c r="G207">
        <v>517</v>
      </c>
      <c r="H207" t="s">
        <v>618</v>
      </c>
      <c r="I207" t="s">
        <v>619</v>
      </c>
      <c r="J207" t="s">
        <v>621</v>
      </c>
      <c r="O207">
        <v>649</v>
      </c>
      <c r="P207">
        <v>77</v>
      </c>
      <c r="Q207" t="b">
        <v>1</v>
      </c>
      <c r="R207">
        <v>19.47</v>
      </c>
      <c r="S207">
        <v>1</v>
      </c>
      <c r="T207">
        <v>668.47</v>
      </c>
      <c r="U207">
        <v>1.2929787234042553</v>
      </c>
      <c r="V207">
        <v>1200</v>
      </c>
    </row>
    <row r="208" spans="1:22" x14ac:dyDescent="0.25">
      <c r="A208" t="s">
        <v>25</v>
      </c>
      <c r="B208" t="s">
        <v>461</v>
      </c>
      <c r="C208" t="s">
        <v>462</v>
      </c>
      <c r="D208">
        <v>320</v>
      </c>
      <c r="F208">
        <v>300.79999999999995</v>
      </c>
      <c r="G208">
        <v>300.79999999999995</v>
      </c>
      <c r="H208" t="s">
        <v>618</v>
      </c>
      <c r="O208">
        <v>341</v>
      </c>
      <c r="P208">
        <v>75</v>
      </c>
      <c r="Q208" t="b">
        <v>1</v>
      </c>
      <c r="R208">
        <v>10.23</v>
      </c>
      <c r="S208">
        <v>1</v>
      </c>
      <c r="T208">
        <v>351.23</v>
      </c>
      <c r="U208">
        <v>1.167652925531915</v>
      </c>
      <c r="V208">
        <v>1200</v>
      </c>
    </row>
    <row r="209" spans="1:22" x14ac:dyDescent="0.25">
      <c r="A209" t="s">
        <v>28</v>
      </c>
      <c r="B209" t="s">
        <v>71</v>
      </c>
      <c r="C209" t="s">
        <v>72</v>
      </c>
      <c r="D209">
        <v>388</v>
      </c>
      <c r="F209">
        <v>364.71999999999997</v>
      </c>
      <c r="G209">
        <v>364.71999999999997</v>
      </c>
      <c r="H209" t="s">
        <v>618</v>
      </c>
      <c r="I209" t="s">
        <v>625</v>
      </c>
      <c r="L209" t="s">
        <v>634</v>
      </c>
      <c r="O209">
        <v>386</v>
      </c>
      <c r="P209">
        <v>76</v>
      </c>
      <c r="Q209" t="b">
        <v>1</v>
      </c>
      <c r="R209">
        <v>11.58</v>
      </c>
      <c r="S209">
        <v>0</v>
      </c>
      <c r="T209">
        <v>397.58</v>
      </c>
      <c r="U209">
        <v>1.0900965123930686</v>
      </c>
      <c r="V209">
        <v>900.96512393068599</v>
      </c>
    </row>
    <row r="210" spans="1:22" x14ac:dyDescent="0.25">
      <c r="A210" t="s">
        <v>25</v>
      </c>
      <c r="B210" t="s">
        <v>246</v>
      </c>
      <c r="C210" t="s">
        <v>247</v>
      </c>
      <c r="D210">
        <v>611</v>
      </c>
      <c r="F210">
        <v>574.33999999999992</v>
      </c>
      <c r="G210">
        <v>574.33999999999992</v>
      </c>
      <c r="H210" t="s">
        <v>618</v>
      </c>
      <c r="I210" t="s">
        <v>631</v>
      </c>
      <c r="K210" t="s">
        <v>632</v>
      </c>
      <c r="O210">
        <v>614</v>
      </c>
      <c r="P210">
        <v>75</v>
      </c>
      <c r="Q210" t="b">
        <v>1</v>
      </c>
      <c r="R210">
        <v>18.419999999999998</v>
      </c>
      <c r="S210">
        <v>0</v>
      </c>
      <c r="T210">
        <v>632.41999999999996</v>
      </c>
      <c r="U210">
        <v>1.1011247693004145</v>
      </c>
      <c r="V210">
        <v>1011.2476930041447</v>
      </c>
    </row>
    <row r="211" spans="1:22" x14ac:dyDescent="0.25">
      <c r="A211" t="s">
        <v>2027</v>
      </c>
      <c r="B211" t="s">
        <v>579</v>
      </c>
      <c r="C211" t="s">
        <v>580</v>
      </c>
      <c r="D211">
        <v>293</v>
      </c>
      <c r="F211">
        <v>275.41999999999996</v>
      </c>
      <c r="G211">
        <v>0</v>
      </c>
      <c r="H211" t="s">
        <v>643</v>
      </c>
      <c r="I211" t="s">
        <v>631</v>
      </c>
      <c r="K211" t="s">
        <v>649</v>
      </c>
      <c r="O211" t="s">
        <v>2030</v>
      </c>
      <c r="P211" t="s">
        <v>2030</v>
      </c>
      <c r="Q211" t="b">
        <v>0</v>
      </c>
      <c r="R211">
        <v>0</v>
      </c>
      <c r="S211">
        <v>1</v>
      </c>
      <c r="T211" t="e">
        <v>#VALUE!</v>
      </c>
      <c r="U211" t="e">
        <v>#VALUE!</v>
      </c>
    </row>
    <row r="212" spans="1:22" x14ac:dyDescent="0.25">
      <c r="A212" t="s">
        <v>2029</v>
      </c>
      <c r="B212" t="s">
        <v>272</v>
      </c>
      <c r="C212" t="s">
        <v>273</v>
      </c>
      <c r="D212">
        <v>325</v>
      </c>
      <c r="F212">
        <v>305.5</v>
      </c>
      <c r="G212">
        <v>305.5</v>
      </c>
      <c r="H212" t="s">
        <v>618</v>
      </c>
      <c r="I212" t="s">
        <v>623</v>
      </c>
      <c r="O212">
        <v>0</v>
      </c>
      <c r="P212">
        <v>0</v>
      </c>
      <c r="Q212" t="b">
        <v>0</v>
      </c>
      <c r="R212">
        <v>0</v>
      </c>
      <c r="S212">
        <v>1</v>
      </c>
      <c r="T212">
        <v>0</v>
      </c>
      <c r="U212">
        <v>0</v>
      </c>
      <c r="V212">
        <v>0</v>
      </c>
    </row>
    <row r="213" spans="1:22" x14ac:dyDescent="0.25">
      <c r="A213" t="s">
        <v>25</v>
      </c>
      <c r="B213" t="s">
        <v>51</v>
      </c>
      <c r="C213" t="s">
        <v>52</v>
      </c>
      <c r="D213">
        <v>325</v>
      </c>
      <c r="F213">
        <v>305.5</v>
      </c>
      <c r="G213">
        <v>305.5</v>
      </c>
      <c r="H213" t="s">
        <v>618</v>
      </c>
      <c r="I213" t="s">
        <v>619</v>
      </c>
      <c r="J213" t="s">
        <v>628</v>
      </c>
      <c r="O213">
        <v>331</v>
      </c>
      <c r="P213">
        <v>75</v>
      </c>
      <c r="Q213" t="b">
        <v>1</v>
      </c>
      <c r="R213">
        <v>9.93</v>
      </c>
      <c r="S213">
        <v>1</v>
      </c>
      <c r="T213">
        <v>340.93</v>
      </c>
      <c r="U213">
        <v>1.1159738134206219</v>
      </c>
      <c r="V213">
        <v>1159.7381342062185</v>
      </c>
    </row>
    <row r="214" spans="1:22" x14ac:dyDescent="0.25">
      <c r="A214" t="s">
        <v>26</v>
      </c>
      <c r="B214" t="s">
        <v>439</v>
      </c>
      <c r="C214" t="s">
        <v>440</v>
      </c>
      <c r="D214">
        <v>304</v>
      </c>
      <c r="F214">
        <v>285.76</v>
      </c>
      <c r="G214">
        <v>285.76</v>
      </c>
      <c r="O214">
        <v>307</v>
      </c>
      <c r="P214">
        <v>78</v>
      </c>
      <c r="Q214" t="b">
        <v>1</v>
      </c>
      <c r="R214">
        <v>9.2099999999999991</v>
      </c>
      <c r="S214">
        <v>0</v>
      </c>
      <c r="T214">
        <v>316.20999999999998</v>
      </c>
      <c r="U214">
        <v>1.1065579507278835</v>
      </c>
      <c r="V214">
        <v>1065.5795072788355</v>
      </c>
    </row>
    <row r="215" spans="1:22" x14ac:dyDescent="0.25">
      <c r="A215" t="s">
        <v>28</v>
      </c>
      <c r="B215" t="s">
        <v>427</v>
      </c>
      <c r="C215" t="s">
        <v>428</v>
      </c>
      <c r="D215">
        <v>528</v>
      </c>
      <c r="F215">
        <v>496.32</v>
      </c>
      <c r="G215">
        <v>496.32</v>
      </c>
      <c r="H215" t="s">
        <v>629</v>
      </c>
      <c r="I215" t="s">
        <v>623</v>
      </c>
      <c r="L215" t="s">
        <v>637</v>
      </c>
      <c r="O215">
        <v>566</v>
      </c>
      <c r="P215">
        <v>77</v>
      </c>
      <c r="Q215" t="b">
        <v>1</v>
      </c>
      <c r="R215">
        <v>16.98</v>
      </c>
      <c r="S215">
        <v>1</v>
      </c>
      <c r="T215">
        <v>582.98</v>
      </c>
      <c r="U215">
        <v>1.1746050934880723</v>
      </c>
      <c r="V215">
        <v>1200</v>
      </c>
    </row>
    <row r="216" spans="1:22" x14ac:dyDescent="0.25">
      <c r="A216" t="s">
        <v>2028</v>
      </c>
      <c r="B216" t="s">
        <v>153</v>
      </c>
      <c r="C216" t="s">
        <v>154</v>
      </c>
      <c r="D216">
        <v>825</v>
      </c>
      <c r="F216">
        <v>775.5</v>
      </c>
      <c r="G216">
        <v>0</v>
      </c>
      <c r="H216" t="s">
        <v>618</v>
      </c>
      <c r="I216" t="s">
        <v>623</v>
      </c>
      <c r="O216" t="s">
        <v>2030</v>
      </c>
      <c r="P216" t="s">
        <v>2030</v>
      </c>
      <c r="Q216" t="b">
        <v>0</v>
      </c>
      <c r="R216">
        <v>0</v>
      </c>
      <c r="S216">
        <v>0</v>
      </c>
      <c r="T216" t="e">
        <v>#VALUE!</v>
      </c>
      <c r="U216" t="e">
        <v>#VALUE!</v>
      </c>
    </row>
    <row r="217" spans="1:22" x14ac:dyDescent="0.25">
      <c r="A217" t="s">
        <v>28</v>
      </c>
      <c r="B217" t="s">
        <v>501</v>
      </c>
      <c r="C217" t="s">
        <v>502</v>
      </c>
      <c r="D217">
        <v>320</v>
      </c>
      <c r="F217">
        <v>300.79999999999995</v>
      </c>
      <c r="G217">
        <v>300.79999999999995</v>
      </c>
      <c r="O217">
        <v>291</v>
      </c>
      <c r="P217">
        <v>73</v>
      </c>
      <c r="Q217" t="b">
        <v>1</v>
      </c>
      <c r="R217">
        <v>8.73</v>
      </c>
      <c r="S217">
        <v>1</v>
      </c>
      <c r="T217">
        <v>299.73</v>
      </c>
      <c r="U217">
        <v>0.9964428191489364</v>
      </c>
      <c r="V217">
        <v>0</v>
      </c>
    </row>
    <row r="218" spans="1:22" x14ac:dyDescent="0.25">
      <c r="A218" t="s">
        <v>29</v>
      </c>
      <c r="B218" t="s">
        <v>143</v>
      </c>
      <c r="C218" t="s">
        <v>144</v>
      </c>
      <c r="D218">
        <v>400</v>
      </c>
      <c r="F218">
        <v>376</v>
      </c>
      <c r="G218">
        <v>376</v>
      </c>
      <c r="H218" t="s">
        <v>618</v>
      </c>
      <c r="I218" t="s">
        <v>619</v>
      </c>
      <c r="J218" t="s">
        <v>646</v>
      </c>
      <c r="O218">
        <v>438</v>
      </c>
      <c r="P218">
        <v>75</v>
      </c>
      <c r="Q218" t="b">
        <v>1</v>
      </c>
      <c r="R218">
        <v>13.139999999999999</v>
      </c>
      <c r="S218">
        <v>0</v>
      </c>
      <c r="T218">
        <v>451.14</v>
      </c>
      <c r="U218">
        <v>1.1998404255319148</v>
      </c>
      <c r="V218">
        <v>1200</v>
      </c>
    </row>
    <row r="219" spans="1:22" x14ac:dyDescent="0.25">
      <c r="A219" t="s">
        <v>2026</v>
      </c>
      <c r="B219" t="s">
        <v>107</v>
      </c>
      <c r="C219" t="s">
        <v>108</v>
      </c>
      <c r="D219">
        <v>354</v>
      </c>
      <c r="F219">
        <v>332.76</v>
      </c>
      <c r="G219">
        <v>0</v>
      </c>
      <c r="H219" t="s">
        <v>618</v>
      </c>
      <c r="I219" t="s">
        <v>623</v>
      </c>
      <c r="L219" t="s">
        <v>636</v>
      </c>
      <c r="O219" t="s">
        <v>2030</v>
      </c>
      <c r="P219" t="s">
        <v>2030</v>
      </c>
      <c r="Q219" t="b">
        <v>0</v>
      </c>
      <c r="R219">
        <v>0</v>
      </c>
      <c r="S219">
        <v>1</v>
      </c>
      <c r="T219" t="e">
        <v>#VALUE!</v>
      </c>
      <c r="U219" t="e">
        <v>#VALUE!</v>
      </c>
    </row>
    <row r="220" spans="1:22" x14ac:dyDescent="0.25">
      <c r="A220" t="s">
        <v>28</v>
      </c>
      <c r="B220" t="s">
        <v>163</v>
      </c>
      <c r="C220" t="s">
        <v>164</v>
      </c>
      <c r="D220">
        <v>250</v>
      </c>
      <c r="F220">
        <v>235</v>
      </c>
      <c r="G220">
        <v>235</v>
      </c>
      <c r="O220">
        <v>265</v>
      </c>
      <c r="P220">
        <v>75</v>
      </c>
      <c r="Q220" t="b">
        <v>1</v>
      </c>
      <c r="R220">
        <v>7.9499999999999993</v>
      </c>
      <c r="S220">
        <v>2</v>
      </c>
      <c r="T220">
        <v>272.95</v>
      </c>
      <c r="U220">
        <v>1.1614893617021276</v>
      </c>
      <c r="V220">
        <v>1200</v>
      </c>
    </row>
    <row r="221" spans="1:22" x14ac:dyDescent="0.25">
      <c r="A221" t="s">
        <v>26</v>
      </c>
      <c r="B221" t="s">
        <v>511</v>
      </c>
      <c r="C221" t="s">
        <v>512</v>
      </c>
      <c r="D221">
        <v>305</v>
      </c>
      <c r="F221">
        <v>286.7</v>
      </c>
      <c r="G221">
        <v>286.7</v>
      </c>
      <c r="H221" t="s">
        <v>618</v>
      </c>
      <c r="I221" t="s">
        <v>625</v>
      </c>
      <c r="O221">
        <v>313</v>
      </c>
      <c r="P221">
        <v>80</v>
      </c>
      <c r="Q221" t="b">
        <v>0</v>
      </c>
      <c r="R221">
        <v>0</v>
      </c>
      <c r="S221">
        <v>0</v>
      </c>
      <c r="T221">
        <v>313</v>
      </c>
      <c r="U221">
        <v>1.0917335193582143</v>
      </c>
      <c r="V221">
        <v>917.33519358214278</v>
      </c>
    </row>
    <row r="222" spans="1:22" x14ac:dyDescent="0.25">
      <c r="A222" t="s">
        <v>25</v>
      </c>
      <c r="B222" t="s">
        <v>325</v>
      </c>
      <c r="C222" t="s">
        <v>326</v>
      </c>
      <c r="D222">
        <v>436</v>
      </c>
      <c r="F222">
        <v>409.84</v>
      </c>
      <c r="G222">
        <v>409.84</v>
      </c>
      <c r="H222" t="s">
        <v>629</v>
      </c>
      <c r="I222" t="s">
        <v>625</v>
      </c>
      <c r="O222">
        <v>379</v>
      </c>
      <c r="P222">
        <v>77</v>
      </c>
      <c r="Q222" t="b">
        <v>1</v>
      </c>
      <c r="R222">
        <v>11.37</v>
      </c>
      <c r="S222">
        <v>1</v>
      </c>
      <c r="T222">
        <v>390.37</v>
      </c>
      <c r="U222">
        <v>0.95249365606090186</v>
      </c>
      <c r="V222">
        <v>0</v>
      </c>
    </row>
    <row r="223" spans="1:22" x14ac:dyDescent="0.25">
      <c r="A223" t="s">
        <v>25</v>
      </c>
      <c r="B223" t="s">
        <v>503</v>
      </c>
      <c r="C223" t="s">
        <v>504</v>
      </c>
      <c r="D223">
        <v>419</v>
      </c>
      <c r="F223">
        <v>393.85999999999996</v>
      </c>
      <c r="G223">
        <v>393.85999999999996</v>
      </c>
      <c r="H223" t="s">
        <v>618</v>
      </c>
      <c r="I223" t="s">
        <v>619</v>
      </c>
      <c r="J223" t="s">
        <v>647</v>
      </c>
      <c r="O223">
        <v>402</v>
      </c>
      <c r="P223">
        <v>80</v>
      </c>
      <c r="Q223" t="b">
        <v>0</v>
      </c>
      <c r="R223">
        <v>0</v>
      </c>
      <c r="S223">
        <v>1</v>
      </c>
      <c r="T223">
        <v>402</v>
      </c>
      <c r="U223">
        <v>1.0206672421672676</v>
      </c>
      <c r="V223">
        <v>206.67242167267563</v>
      </c>
    </row>
    <row r="224" spans="1:22" x14ac:dyDescent="0.25">
      <c r="A224" t="s">
        <v>29</v>
      </c>
      <c r="B224" t="s">
        <v>311</v>
      </c>
      <c r="C224" t="s">
        <v>312</v>
      </c>
      <c r="D224">
        <v>268</v>
      </c>
      <c r="F224">
        <v>251.92</v>
      </c>
      <c r="G224">
        <v>251.92</v>
      </c>
      <c r="H224" t="s">
        <v>643</v>
      </c>
      <c r="I224" t="s">
        <v>619</v>
      </c>
      <c r="J224" t="s">
        <v>627</v>
      </c>
      <c r="O224">
        <v>292</v>
      </c>
      <c r="P224">
        <v>75</v>
      </c>
      <c r="Q224" t="b">
        <v>1</v>
      </c>
      <c r="R224">
        <v>8.76</v>
      </c>
      <c r="S224">
        <v>1</v>
      </c>
      <c r="T224">
        <v>300.76</v>
      </c>
      <c r="U224">
        <v>1.1938710701810098</v>
      </c>
      <c r="V224">
        <v>1200</v>
      </c>
    </row>
    <row r="225" spans="1:22" x14ac:dyDescent="0.25">
      <c r="A225" t="s">
        <v>26</v>
      </c>
      <c r="B225" t="s">
        <v>525</v>
      </c>
      <c r="C225" t="s">
        <v>526</v>
      </c>
      <c r="D225">
        <v>438</v>
      </c>
      <c r="F225">
        <v>411.71999999999997</v>
      </c>
      <c r="G225">
        <v>411.71999999999997</v>
      </c>
      <c r="H225" t="s">
        <v>629</v>
      </c>
      <c r="O225">
        <v>362</v>
      </c>
      <c r="P225">
        <v>78</v>
      </c>
      <c r="Q225" t="b">
        <v>1</v>
      </c>
      <c r="R225">
        <v>10.86</v>
      </c>
      <c r="S225">
        <v>1</v>
      </c>
      <c r="T225">
        <v>372.86</v>
      </c>
      <c r="U225">
        <v>0.90561546682211225</v>
      </c>
      <c r="V225">
        <v>0</v>
      </c>
    </row>
    <row r="226" spans="1:22" x14ac:dyDescent="0.25">
      <c r="A226" t="s">
        <v>28</v>
      </c>
      <c r="B226" t="s">
        <v>236</v>
      </c>
      <c r="C226" t="s">
        <v>237</v>
      </c>
      <c r="D226">
        <v>315</v>
      </c>
      <c r="F226">
        <v>296.09999999999997</v>
      </c>
      <c r="G226">
        <v>296.09999999999997</v>
      </c>
      <c r="O226">
        <v>349</v>
      </c>
      <c r="P226">
        <v>78</v>
      </c>
      <c r="Q226" t="b">
        <v>1</v>
      </c>
      <c r="R226">
        <v>10.469999999999999</v>
      </c>
      <c r="S226">
        <v>1</v>
      </c>
      <c r="T226">
        <v>359.47</v>
      </c>
      <c r="U226">
        <v>1.2140155352921314</v>
      </c>
      <c r="V226">
        <v>1200</v>
      </c>
    </row>
    <row r="227" spans="1:22" x14ac:dyDescent="0.25">
      <c r="A227" t="s">
        <v>25</v>
      </c>
      <c r="B227" t="s">
        <v>266</v>
      </c>
      <c r="C227" t="s">
        <v>267</v>
      </c>
      <c r="D227">
        <v>451</v>
      </c>
      <c r="F227">
        <v>423.94</v>
      </c>
      <c r="G227">
        <v>423.94</v>
      </c>
      <c r="H227" t="s">
        <v>618</v>
      </c>
      <c r="I227" t="s">
        <v>619</v>
      </c>
      <c r="J227" t="s">
        <v>654</v>
      </c>
      <c r="O227">
        <v>428</v>
      </c>
      <c r="P227">
        <v>77</v>
      </c>
      <c r="Q227" t="b">
        <v>1</v>
      </c>
      <c r="R227">
        <v>12.84</v>
      </c>
      <c r="S227">
        <v>1</v>
      </c>
      <c r="T227">
        <v>440.84</v>
      </c>
      <c r="U227">
        <v>1.0398641317167523</v>
      </c>
      <c r="V227">
        <v>398.64131716752291</v>
      </c>
    </row>
    <row r="228" spans="1:22" x14ac:dyDescent="0.25">
      <c r="A228" t="s">
        <v>2026</v>
      </c>
      <c r="B228" t="s">
        <v>321</v>
      </c>
      <c r="C228" t="s">
        <v>322</v>
      </c>
      <c r="D228">
        <v>348</v>
      </c>
      <c r="F228">
        <v>327.12</v>
      </c>
      <c r="G228">
        <v>327.12</v>
      </c>
      <c r="H228" t="s">
        <v>618</v>
      </c>
      <c r="I228" t="s">
        <v>623</v>
      </c>
      <c r="L228" t="s">
        <v>639</v>
      </c>
      <c r="O228">
        <v>0</v>
      </c>
      <c r="P228">
        <v>0</v>
      </c>
      <c r="Q228" t="b">
        <v>0</v>
      </c>
      <c r="R228">
        <v>0</v>
      </c>
      <c r="S228">
        <v>1</v>
      </c>
      <c r="T228">
        <v>0</v>
      </c>
      <c r="U228">
        <v>0</v>
      </c>
      <c r="V228">
        <v>0</v>
      </c>
    </row>
    <row r="229" spans="1:22" x14ac:dyDescent="0.25">
      <c r="A229" t="s">
        <v>26</v>
      </c>
      <c r="B229" t="s">
        <v>42</v>
      </c>
      <c r="C229" t="s">
        <v>663</v>
      </c>
      <c r="D229">
        <v>690</v>
      </c>
      <c r="F229">
        <v>648.59999999999991</v>
      </c>
      <c r="G229">
        <v>648.59999999999991</v>
      </c>
      <c r="H229" t="s">
        <v>618</v>
      </c>
      <c r="I229" t="s">
        <v>625</v>
      </c>
      <c r="L229" t="s">
        <v>626</v>
      </c>
      <c r="O229">
        <v>668</v>
      </c>
      <c r="P229">
        <v>75</v>
      </c>
      <c r="Q229" t="b">
        <v>1</v>
      </c>
      <c r="R229">
        <v>20.04</v>
      </c>
      <c r="S229">
        <v>1</v>
      </c>
      <c r="T229">
        <v>688.04</v>
      </c>
      <c r="U229">
        <v>1.0608078939253778</v>
      </c>
      <c r="V229">
        <v>608.07893925377778</v>
      </c>
    </row>
    <row r="230" spans="1:22" x14ac:dyDescent="0.25">
      <c r="A230" t="s">
        <v>25</v>
      </c>
      <c r="B230" t="s">
        <v>57</v>
      </c>
      <c r="C230" t="s">
        <v>58</v>
      </c>
      <c r="D230">
        <v>300</v>
      </c>
      <c r="F230">
        <v>282</v>
      </c>
      <c r="G230">
        <v>282</v>
      </c>
      <c r="H230" t="s">
        <v>618</v>
      </c>
      <c r="I230" t="s">
        <v>625</v>
      </c>
      <c r="L230" t="s">
        <v>626</v>
      </c>
      <c r="O230">
        <v>323</v>
      </c>
      <c r="P230">
        <v>77</v>
      </c>
      <c r="Q230" t="b">
        <v>1</v>
      </c>
      <c r="R230">
        <v>9.69</v>
      </c>
      <c r="S230">
        <v>0</v>
      </c>
      <c r="T230">
        <v>332.69</v>
      </c>
      <c r="U230">
        <v>1.1797517730496454</v>
      </c>
      <c r="V230">
        <v>1200</v>
      </c>
    </row>
    <row r="231" spans="1:22" x14ac:dyDescent="0.25">
      <c r="A231" t="s">
        <v>28</v>
      </c>
      <c r="B231" t="s">
        <v>196</v>
      </c>
      <c r="C231" t="s">
        <v>197</v>
      </c>
      <c r="D231">
        <v>515</v>
      </c>
      <c r="F231">
        <v>484.09999999999997</v>
      </c>
      <c r="G231">
        <v>484.09999999999997</v>
      </c>
      <c r="H231" t="s">
        <v>618</v>
      </c>
      <c r="I231" t="s">
        <v>625</v>
      </c>
      <c r="L231" t="s">
        <v>642</v>
      </c>
      <c r="O231">
        <v>556</v>
      </c>
      <c r="P231">
        <v>79</v>
      </c>
      <c r="Q231" t="b">
        <v>1</v>
      </c>
      <c r="R231">
        <v>16.68</v>
      </c>
      <c r="S231">
        <v>1</v>
      </c>
      <c r="T231">
        <v>572.67999999999995</v>
      </c>
      <c r="U231">
        <v>1.1829787234042553</v>
      </c>
      <c r="V231">
        <v>1200</v>
      </c>
    </row>
    <row r="232" spans="1:22" x14ac:dyDescent="0.25">
      <c r="A232" t="s">
        <v>29</v>
      </c>
      <c r="B232" t="s">
        <v>278</v>
      </c>
      <c r="C232" t="s">
        <v>279</v>
      </c>
      <c r="D232">
        <v>391</v>
      </c>
      <c r="F232">
        <v>367.53999999999996</v>
      </c>
      <c r="G232">
        <v>367.53999999999996</v>
      </c>
      <c r="H232" t="s">
        <v>618</v>
      </c>
      <c r="I232" t="s">
        <v>623</v>
      </c>
      <c r="O232">
        <v>390</v>
      </c>
      <c r="P232">
        <v>76</v>
      </c>
      <c r="Q232" t="b">
        <v>1</v>
      </c>
      <c r="R232">
        <v>11.7</v>
      </c>
      <c r="S232">
        <v>1</v>
      </c>
      <c r="T232">
        <v>401.7</v>
      </c>
      <c r="U232">
        <v>1.0929422647875062</v>
      </c>
      <c r="V232">
        <v>929.42264787506224</v>
      </c>
    </row>
    <row r="233" spans="1:22" x14ac:dyDescent="0.25">
      <c r="A233" t="s">
        <v>25</v>
      </c>
      <c r="B233" t="s">
        <v>403</v>
      </c>
      <c r="C233" t="s">
        <v>404</v>
      </c>
      <c r="D233">
        <v>519</v>
      </c>
      <c r="F233">
        <v>487.85999999999996</v>
      </c>
      <c r="G233">
        <v>487.85999999999996</v>
      </c>
      <c r="H233" t="s">
        <v>618</v>
      </c>
      <c r="I233" t="s">
        <v>631</v>
      </c>
      <c r="K233" t="s">
        <v>644</v>
      </c>
      <c r="O233">
        <v>535</v>
      </c>
      <c r="P233">
        <v>80</v>
      </c>
      <c r="Q233" t="b">
        <v>0</v>
      </c>
      <c r="R233">
        <v>0</v>
      </c>
      <c r="S233">
        <v>1</v>
      </c>
      <c r="T233">
        <v>535</v>
      </c>
      <c r="U233">
        <v>1.0966260812528186</v>
      </c>
      <c r="V233">
        <v>966.26081252818574</v>
      </c>
    </row>
    <row r="234" spans="1:22" x14ac:dyDescent="0.25">
      <c r="A234" t="s">
        <v>25</v>
      </c>
      <c r="B234" t="s">
        <v>606</v>
      </c>
      <c r="C234" t="s">
        <v>607</v>
      </c>
      <c r="D234">
        <v>910</v>
      </c>
      <c r="F234">
        <v>855.4</v>
      </c>
      <c r="G234">
        <v>855.4</v>
      </c>
      <c r="H234" t="s">
        <v>629</v>
      </c>
      <c r="I234" t="s">
        <v>619</v>
      </c>
      <c r="J234" t="s">
        <v>627</v>
      </c>
      <c r="O234">
        <v>885</v>
      </c>
      <c r="P234">
        <v>79</v>
      </c>
      <c r="Q234" t="b">
        <v>1</v>
      </c>
      <c r="R234">
        <v>26.55</v>
      </c>
      <c r="S234">
        <v>0</v>
      </c>
      <c r="T234">
        <v>911.55</v>
      </c>
      <c r="U234">
        <v>1.065641805003507</v>
      </c>
      <c r="V234">
        <v>656.41805003507022</v>
      </c>
    </row>
    <row r="235" spans="1:22" x14ac:dyDescent="0.25">
      <c r="A235" t="s">
        <v>29</v>
      </c>
      <c r="B235" t="s">
        <v>303</v>
      </c>
      <c r="C235" t="s">
        <v>304</v>
      </c>
      <c r="D235">
        <v>445</v>
      </c>
      <c r="F235">
        <v>418.29999999999995</v>
      </c>
      <c r="G235">
        <v>418.29999999999995</v>
      </c>
      <c r="H235" t="s">
        <v>618</v>
      </c>
      <c r="I235" t="s">
        <v>623</v>
      </c>
      <c r="O235">
        <v>486</v>
      </c>
      <c r="P235">
        <v>77</v>
      </c>
      <c r="Q235" t="b">
        <v>1</v>
      </c>
      <c r="R235">
        <v>14.58</v>
      </c>
      <c r="S235">
        <v>1</v>
      </c>
      <c r="T235">
        <v>500.58</v>
      </c>
      <c r="U235">
        <v>1.1967009323452069</v>
      </c>
      <c r="V235">
        <v>1200</v>
      </c>
    </row>
    <row r="236" spans="1:22" x14ac:dyDescent="0.25">
      <c r="A236" t="s">
        <v>2028</v>
      </c>
      <c r="B236" t="s">
        <v>47</v>
      </c>
      <c r="C236" t="s">
        <v>48</v>
      </c>
      <c r="D236">
        <v>280</v>
      </c>
      <c r="F236">
        <v>263.2</v>
      </c>
      <c r="G236">
        <v>263.2</v>
      </c>
      <c r="O236">
        <v>0</v>
      </c>
      <c r="P236">
        <v>0</v>
      </c>
      <c r="Q236" t="b">
        <v>0</v>
      </c>
      <c r="R236">
        <v>0</v>
      </c>
      <c r="S236">
        <v>1</v>
      </c>
      <c r="T236">
        <v>0</v>
      </c>
      <c r="U236">
        <v>0</v>
      </c>
      <c r="V236">
        <v>0</v>
      </c>
    </row>
    <row r="237" spans="1:22" x14ac:dyDescent="0.25">
      <c r="A237" t="s">
        <v>29</v>
      </c>
      <c r="B237" t="s">
        <v>517</v>
      </c>
      <c r="C237" t="s">
        <v>518</v>
      </c>
      <c r="D237">
        <v>252</v>
      </c>
      <c r="F237">
        <v>236.88</v>
      </c>
      <c r="G237">
        <v>236.88</v>
      </c>
      <c r="O237">
        <v>180</v>
      </c>
      <c r="P237">
        <v>74</v>
      </c>
      <c r="Q237" t="b">
        <v>1</v>
      </c>
      <c r="R237">
        <v>5.3999999999999995</v>
      </c>
      <c r="S237">
        <v>0</v>
      </c>
      <c r="T237">
        <v>185.4</v>
      </c>
      <c r="U237">
        <v>0.78267477203647418</v>
      </c>
      <c r="V237">
        <v>0</v>
      </c>
    </row>
    <row r="238" spans="1:22" x14ac:dyDescent="0.25">
      <c r="A238" t="s">
        <v>25</v>
      </c>
      <c r="B238" t="s">
        <v>493</v>
      </c>
      <c r="C238" t="s">
        <v>494</v>
      </c>
      <c r="D238">
        <v>314</v>
      </c>
      <c r="F238">
        <v>295.15999999999997</v>
      </c>
      <c r="G238">
        <v>295.15999999999997</v>
      </c>
      <c r="H238" t="s">
        <v>622</v>
      </c>
      <c r="I238" t="s">
        <v>625</v>
      </c>
      <c r="L238" t="s">
        <v>642</v>
      </c>
      <c r="O238">
        <v>319</v>
      </c>
      <c r="P238">
        <v>75</v>
      </c>
      <c r="Q238" t="b">
        <v>1</v>
      </c>
      <c r="R238">
        <v>9.57</v>
      </c>
      <c r="S238">
        <v>1</v>
      </c>
      <c r="T238">
        <v>328.57</v>
      </c>
      <c r="U238">
        <v>1.1131928445588835</v>
      </c>
      <c r="V238">
        <v>1131.9284455888346</v>
      </c>
    </row>
    <row r="239" spans="1:22" x14ac:dyDescent="0.25">
      <c r="A239" t="s">
        <v>25</v>
      </c>
      <c r="B239" t="s">
        <v>85</v>
      </c>
      <c r="C239" t="s">
        <v>86</v>
      </c>
      <c r="D239">
        <v>219</v>
      </c>
      <c r="F239">
        <v>205.85999999999999</v>
      </c>
      <c r="G239">
        <v>205.85999999999999</v>
      </c>
      <c r="H239" t="s">
        <v>629</v>
      </c>
      <c r="I239" t="s">
        <v>625</v>
      </c>
      <c r="L239" t="s">
        <v>639</v>
      </c>
      <c r="O239">
        <v>238</v>
      </c>
      <c r="P239">
        <v>75</v>
      </c>
      <c r="Q239" t="b">
        <v>1</v>
      </c>
      <c r="R239">
        <v>7.14</v>
      </c>
      <c r="S239">
        <v>1</v>
      </c>
      <c r="T239">
        <v>245.14</v>
      </c>
      <c r="U239">
        <v>1.1908092878655396</v>
      </c>
      <c r="V239">
        <v>1200</v>
      </c>
    </row>
    <row r="240" spans="1:22" x14ac:dyDescent="0.25">
      <c r="A240" t="s">
        <v>26</v>
      </c>
      <c r="B240" t="s">
        <v>95</v>
      </c>
      <c r="C240" t="s">
        <v>96</v>
      </c>
      <c r="D240">
        <v>490</v>
      </c>
      <c r="F240">
        <v>460.59999999999997</v>
      </c>
      <c r="G240">
        <v>460.59999999999997</v>
      </c>
      <c r="H240" t="s">
        <v>618</v>
      </c>
      <c r="O240">
        <v>425</v>
      </c>
      <c r="P240">
        <v>53</v>
      </c>
      <c r="Q240" t="b">
        <v>0</v>
      </c>
      <c r="R240">
        <v>0</v>
      </c>
      <c r="S240">
        <v>1</v>
      </c>
      <c r="T240">
        <v>425</v>
      </c>
      <c r="U240">
        <v>0.92270950933564921</v>
      </c>
      <c r="V240">
        <v>0</v>
      </c>
    </row>
    <row r="241" spans="1:22" x14ac:dyDescent="0.25">
      <c r="A241" t="s">
        <v>28</v>
      </c>
      <c r="B241" t="s">
        <v>581</v>
      </c>
      <c r="C241" t="s">
        <v>582</v>
      </c>
      <c r="D241">
        <v>702</v>
      </c>
      <c r="F241">
        <v>659.88</v>
      </c>
      <c r="G241">
        <v>659.88</v>
      </c>
      <c r="H241" t="s">
        <v>622</v>
      </c>
      <c r="O241">
        <v>664</v>
      </c>
      <c r="P241">
        <v>76</v>
      </c>
      <c r="Q241" t="b">
        <v>1</v>
      </c>
      <c r="R241">
        <v>19.919999999999998</v>
      </c>
      <c r="S241">
        <v>0</v>
      </c>
      <c r="T241">
        <v>683.92</v>
      </c>
      <c r="U241">
        <v>1.0364308662181001</v>
      </c>
      <c r="V241">
        <v>364.30866218100101</v>
      </c>
    </row>
    <row r="242" spans="1:22" x14ac:dyDescent="0.25">
      <c r="A242" t="s">
        <v>26</v>
      </c>
      <c r="B242" t="s">
        <v>34</v>
      </c>
      <c r="C242" t="s">
        <v>35</v>
      </c>
      <c r="D242">
        <v>466</v>
      </c>
      <c r="F242">
        <v>438.03999999999996</v>
      </c>
      <c r="G242">
        <v>438.03999999999996</v>
      </c>
      <c r="O242">
        <v>487</v>
      </c>
      <c r="P242">
        <v>76</v>
      </c>
      <c r="Q242" t="b">
        <v>1</v>
      </c>
      <c r="R242">
        <v>14.61</v>
      </c>
      <c r="S242">
        <v>1</v>
      </c>
      <c r="T242">
        <v>501.61</v>
      </c>
      <c r="U242">
        <v>1.1451237329924209</v>
      </c>
      <c r="V242">
        <v>1200</v>
      </c>
    </row>
    <row r="243" spans="1:22" x14ac:dyDescent="0.25">
      <c r="A243" t="s">
        <v>25</v>
      </c>
      <c r="B243" t="s">
        <v>222</v>
      </c>
      <c r="C243" t="s">
        <v>223</v>
      </c>
      <c r="D243">
        <v>490</v>
      </c>
      <c r="F243">
        <v>460.59999999999997</v>
      </c>
      <c r="G243">
        <v>460.59999999999997</v>
      </c>
      <c r="H243" t="s">
        <v>618</v>
      </c>
      <c r="I243" t="s">
        <v>623</v>
      </c>
      <c r="O243">
        <v>502</v>
      </c>
      <c r="P243">
        <v>77</v>
      </c>
      <c r="Q243" t="b">
        <v>1</v>
      </c>
      <c r="R243">
        <v>15.059999999999999</v>
      </c>
      <c r="S243">
        <v>1</v>
      </c>
      <c r="T243">
        <v>517.05999999999995</v>
      </c>
      <c r="U243">
        <v>1.1225792444637428</v>
      </c>
      <c r="V243">
        <v>1200</v>
      </c>
    </row>
    <row r="244" spans="1:22" x14ac:dyDescent="0.25">
      <c r="A244" t="s">
        <v>26</v>
      </c>
      <c r="B244" t="s">
        <v>616</v>
      </c>
      <c r="C244" t="s">
        <v>617</v>
      </c>
      <c r="D244">
        <v>506</v>
      </c>
      <c r="F244">
        <v>475.64</v>
      </c>
      <c r="G244">
        <v>475.64</v>
      </c>
      <c r="O244">
        <v>433</v>
      </c>
      <c r="P244">
        <v>76</v>
      </c>
      <c r="Q244" t="b">
        <v>1</v>
      </c>
      <c r="R244">
        <v>12.99</v>
      </c>
      <c r="T244">
        <v>445.99</v>
      </c>
      <c r="U244">
        <v>0.93766293835674042</v>
      </c>
      <c r="V244">
        <v>0</v>
      </c>
    </row>
    <row r="245" spans="1:22" x14ac:dyDescent="0.25">
      <c r="A245" t="s">
        <v>28</v>
      </c>
      <c r="B245" t="s">
        <v>433</v>
      </c>
      <c r="C245" t="s">
        <v>434</v>
      </c>
      <c r="D245">
        <v>457</v>
      </c>
      <c r="F245">
        <v>429.58</v>
      </c>
      <c r="G245">
        <v>429.58</v>
      </c>
      <c r="O245">
        <v>481</v>
      </c>
      <c r="P245">
        <v>75</v>
      </c>
      <c r="Q245" t="b">
        <v>1</v>
      </c>
      <c r="R245">
        <v>14.43</v>
      </c>
      <c r="S245">
        <v>1</v>
      </c>
      <c r="T245">
        <v>495.43</v>
      </c>
      <c r="U245">
        <v>1.1532892592765027</v>
      </c>
      <c r="V245">
        <v>1200</v>
      </c>
    </row>
    <row r="246" spans="1:22" x14ac:dyDescent="0.25">
      <c r="A246" t="s">
        <v>29</v>
      </c>
      <c r="B246" t="s">
        <v>99</v>
      </c>
      <c r="C246" t="s">
        <v>100</v>
      </c>
      <c r="D246">
        <v>218</v>
      </c>
      <c r="F246">
        <v>204.92</v>
      </c>
      <c r="G246">
        <v>204.92</v>
      </c>
      <c r="H246" t="s">
        <v>618</v>
      </c>
      <c r="I246" t="s">
        <v>623</v>
      </c>
      <c r="L246" t="s">
        <v>641</v>
      </c>
      <c r="O246">
        <v>239</v>
      </c>
      <c r="P246">
        <v>78</v>
      </c>
      <c r="Q246" t="b">
        <v>1</v>
      </c>
      <c r="R246">
        <v>7.17</v>
      </c>
      <c r="S246">
        <v>1</v>
      </c>
      <c r="T246">
        <v>246.17</v>
      </c>
      <c r="U246">
        <v>1.2012980675385516</v>
      </c>
      <c r="V246">
        <v>1200</v>
      </c>
    </row>
    <row r="247" spans="1:22" x14ac:dyDescent="0.25">
      <c r="A247" t="s">
        <v>26</v>
      </c>
      <c r="B247" t="s">
        <v>447</v>
      </c>
      <c r="C247" t="s">
        <v>448</v>
      </c>
      <c r="D247">
        <v>561</v>
      </c>
      <c r="F247">
        <v>527.33999999999992</v>
      </c>
      <c r="G247">
        <v>527.33999999999992</v>
      </c>
      <c r="H247" t="s">
        <v>618</v>
      </c>
      <c r="I247" t="s">
        <v>619</v>
      </c>
      <c r="O247">
        <v>545</v>
      </c>
      <c r="P247">
        <v>78</v>
      </c>
      <c r="Q247" t="b">
        <v>1</v>
      </c>
      <c r="R247">
        <v>16.349999999999998</v>
      </c>
      <c r="S247">
        <v>1</v>
      </c>
      <c r="T247">
        <v>561.35</v>
      </c>
      <c r="U247">
        <v>1.0644934956574508</v>
      </c>
      <c r="V247">
        <v>644.93495657450774</v>
      </c>
    </row>
    <row r="248" spans="1:22" x14ac:dyDescent="0.25">
      <c r="A248" t="s">
        <v>29</v>
      </c>
      <c r="B248" t="s">
        <v>218</v>
      </c>
      <c r="C248" t="s">
        <v>219</v>
      </c>
      <c r="D248">
        <v>360</v>
      </c>
      <c r="F248">
        <v>338.4</v>
      </c>
      <c r="G248">
        <v>338.4</v>
      </c>
      <c r="H248" t="s">
        <v>618</v>
      </c>
      <c r="I248" t="s">
        <v>623</v>
      </c>
      <c r="L248" t="s">
        <v>626</v>
      </c>
      <c r="O248">
        <v>368</v>
      </c>
      <c r="P248">
        <v>82</v>
      </c>
      <c r="Q248" t="b">
        <v>0</v>
      </c>
      <c r="R248">
        <v>0</v>
      </c>
      <c r="S248">
        <v>0</v>
      </c>
      <c r="T248">
        <v>368</v>
      </c>
      <c r="U248">
        <v>1.0874704491725768</v>
      </c>
      <c r="V248">
        <v>874.70449172576843</v>
      </c>
    </row>
    <row r="249" spans="1:22" x14ac:dyDescent="0.25">
      <c r="A249" t="s">
        <v>2028</v>
      </c>
      <c r="B249" t="s">
        <v>475</v>
      </c>
      <c r="C249" t="s">
        <v>476</v>
      </c>
      <c r="D249">
        <v>550</v>
      </c>
      <c r="F249">
        <v>517</v>
      </c>
      <c r="G249">
        <v>517</v>
      </c>
      <c r="H249" t="s">
        <v>618</v>
      </c>
      <c r="I249" t="s">
        <v>619</v>
      </c>
      <c r="J249" t="s">
        <v>621</v>
      </c>
      <c r="O249">
        <v>0</v>
      </c>
      <c r="P249">
        <v>0</v>
      </c>
      <c r="Q249" t="b">
        <v>0</v>
      </c>
      <c r="R249">
        <v>0</v>
      </c>
      <c r="S249">
        <v>1</v>
      </c>
      <c r="T249">
        <v>0</v>
      </c>
      <c r="U249">
        <v>0</v>
      </c>
      <c r="V249">
        <v>0</v>
      </c>
    </row>
    <row r="250" spans="1:22" x14ac:dyDescent="0.25">
      <c r="A250" t="s">
        <v>29</v>
      </c>
      <c r="B250" t="s">
        <v>608</v>
      </c>
      <c r="C250" t="s">
        <v>609</v>
      </c>
      <c r="D250">
        <v>315</v>
      </c>
      <c r="F250">
        <v>296.09999999999997</v>
      </c>
      <c r="G250">
        <v>296.09999999999997</v>
      </c>
      <c r="H250" t="s">
        <v>629</v>
      </c>
      <c r="I250" t="s">
        <v>619</v>
      </c>
      <c r="J250" t="s">
        <v>654</v>
      </c>
      <c r="O250">
        <v>330</v>
      </c>
      <c r="P250">
        <v>77</v>
      </c>
      <c r="Q250" t="b">
        <v>1</v>
      </c>
      <c r="R250">
        <v>9.9</v>
      </c>
      <c r="S250">
        <v>0</v>
      </c>
      <c r="T250">
        <v>339.9</v>
      </c>
      <c r="U250">
        <v>1.1479229989868289</v>
      </c>
      <c r="V250">
        <v>1200</v>
      </c>
    </row>
    <row r="251" spans="1:22" x14ac:dyDescent="0.25">
      <c r="A251" t="s">
        <v>26</v>
      </c>
      <c r="B251" t="s">
        <v>555</v>
      </c>
      <c r="C251" t="s">
        <v>556</v>
      </c>
      <c r="D251">
        <v>357</v>
      </c>
      <c r="F251">
        <v>335.58</v>
      </c>
      <c r="G251">
        <v>335.58</v>
      </c>
      <c r="O251">
        <v>376</v>
      </c>
      <c r="P251">
        <v>77</v>
      </c>
      <c r="Q251" t="b">
        <v>1</v>
      </c>
      <c r="R251">
        <v>11.28</v>
      </c>
      <c r="S251">
        <v>1</v>
      </c>
      <c r="T251">
        <v>387.28</v>
      </c>
      <c r="U251">
        <v>1.1540616246498598</v>
      </c>
      <c r="V251">
        <v>1200</v>
      </c>
    </row>
    <row r="252" spans="1:22" x14ac:dyDescent="0.25">
      <c r="A252" t="s">
        <v>2029</v>
      </c>
      <c r="B252" t="s">
        <v>101</v>
      </c>
      <c r="C252" t="s">
        <v>102</v>
      </c>
      <c r="D252">
        <v>400</v>
      </c>
      <c r="F252">
        <v>376</v>
      </c>
      <c r="G252">
        <v>0</v>
      </c>
      <c r="H252" t="s">
        <v>618</v>
      </c>
      <c r="I252" t="s">
        <v>619</v>
      </c>
      <c r="J252" t="s">
        <v>640</v>
      </c>
      <c r="O252" t="s">
        <v>2030</v>
      </c>
      <c r="P252" t="s">
        <v>2030</v>
      </c>
      <c r="Q252" t="b">
        <v>0</v>
      </c>
      <c r="R252">
        <v>0</v>
      </c>
      <c r="S252">
        <v>1</v>
      </c>
      <c r="T252" t="e">
        <v>#VALUE!</v>
      </c>
      <c r="U252" t="e">
        <v>#VALUE!</v>
      </c>
    </row>
    <row r="253" spans="1:22" x14ac:dyDescent="0.25">
      <c r="A253" t="s">
        <v>25</v>
      </c>
      <c r="B253" t="s">
        <v>183</v>
      </c>
      <c r="C253" t="s">
        <v>184</v>
      </c>
      <c r="D253">
        <v>322</v>
      </c>
      <c r="F253">
        <v>302.68</v>
      </c>
      <c r="G253">
        <v>302.68</v>
      </c>
      <c r="O253">
        <v>382</v>
      </c>
      <c r="P253">
        <v>76</v>
      </c>
      <c r="Q253" t="b">
        <v>1</v>
      </c>
      <c r="R253">
        <v>11.459999999999999</v>
      </c>
      <c r="S253">
        <v>1</v>
      </c>
      <c r="T253">
        <v>393.46</v>
      </c>
      <c r="U253">
        <v>1.2999207083388395</v>
      </c>
      <c r="V253">
        <v>1200</v>
      </c>
    </row>
    <row r="254" spans="1:22" x14ac:dyDescent="0.25">
      <c r="A254" t="s">
        <v>25</v>
      </c>
      <c r="B254" t="s">
        <v>431</v>
      </c>
      <c r="C254" t="s">
        <v>432</v>
      </c>
      <c r="D254">
        <v>427</v>
      </c>
      <c r="F254">
        <v>401.38</v>
      </c>
      <c r="G254">
        <v>401.38</v>
      </c>
      <c r="H254" t="s">
        <v>629</v>
      </c>
      <c r="I254" t="s">
        <v>623</v>
      </c>
      <c r="O254">
        <v>428</v>
      </c>
      <c r="P254">
        <v>76</v>
      </c>
      <c r="Q254" t="b">
        <v>1</v>
      </c>
      <c r="R254">
        <v>12.84</v>
      </c>
      <c r="S254">
        <v>1</v>
      </c>
      <c r="T254">
        <v>440.84</v>
      </c>
      <c r="U254">
        <v>1.0983108276446261</v>
      </c>
      <c r="V254">
        <v>983.10827644626067</v>
      </c>
    </row>
    <row r="255" spans="1:22" x14ac:dyDescent="0.25">
      <c r="A255" t="s">
        <v>28</v>
      </c>
      <c r="B255" t="s">
        <v>262</v>
      </c>
      <c r="C255" t="s">
        <v>263</v>
      </c>
      <c r="D255">
        <v>330</v>
      </c>
      <c r="F255">
        <v>310.2</v>
      </c>
      <c r="G255">
        <v>310.2</v>
      </c>
      <c r="H255" t="s">
        <v>622</v>
      </c>
      <c r="O255">
        <v>251</v>
      </c>
      <c r="P255">
        <v>75</v>
      </c>
      <c r="Q255" t="b">
        <v>1</v>
      </c>
      <c r="R255">
        <v>7.5299999999999994</v>
      </c>
      <c r="S255">
        <v>1</v>
      </c>
      <c r="T255">
        <v>258.52999999999997</v>
      </c>
      <c r="U255">
        <v>0.83343004513217278</v>
      </c>
      <c r="V255">
        <v>0</v>
      </c>
    </row>
    <row r="256" spans="1:22" x14ac:dyDescent="0.25">
      <c r="A256" t="s">
        <v>25</v>
      </c>
      <c r="B256" t="s">
        <v>73</v>
      </c>
      <c r="C256" t="s">
        <v>74</v>
      </c>
      <c r="D256">
        <v>405</v>
      </c>
      <c r="F256">
        <v>380.7</v>
      </c>
      <c r="G256">
        <v>380.7</v>
      </c>
      <c r="H256" t="s">
        <v>618</v>
      </c>
      <c r="I256" t="s">
        <v>619</v>
      </c>
      <c r="J256" t="s">
        <v>621</v>
      </c>
      <c r="O256">
        <v>383</v>
      </c>
      <c r="P256">
        <v>78</v>
      </c>
      <c r="Q256" t="b">
        <v>1</v>
      </c>
      <c r="R256">
        <v>11.49</v>
      </c>
      <c r="S256">
        <v>1</v>
      </c>
      <c r="T256">
        <v>394.49</v>
      </c>
      <c r="U256">
        <v>1.0362227475702654</v>
      </c>
      <c r="V256">
        <v>362.22747570265443</v>
      </c>
    </row>
    <row r="257" spans="1:22" x14ac:dyDescent="0.25">
      <c r="A257" t="s">
        <v>28</v>
      </c>
      <c r="B257" t="s">
        <v>355</v>
      </c>
      <c r="C257" t="s">
        <v>356</v>
      </c>
      <c r="D257">
        <v>285</v>
      </c>
      <c r="F257">
        <v>267.89999999999998</v>
      </c>
      <c r="G257">
        <v>267.89999999999998</v>
      </c>
      <c r="H257" t="s">
        <v>618</v>
      </c>
      <c r="I257" t="s">
        <v>623</v>
      </c>
      <c r="L257" t="s">
        <v>636</v>
      </c>
      <c r="O257">
        <v>335</v>
      </c>
      <c r="P257">
        <v>76</v>
      </c>
      <c r="Q257" t="b">
        <v>1</v>
      </c>
      <c r="R257">
        <v>10.049999999999999</v>
      </c>
      <c r="S257">
        <v>1</v>
      </c>
      <c r="T257">
        <v>345.05</v>
      </c>
      <c r="U257">
        <v>1.2879805897723033</v>
      </c>
      <c r="V257">
        <v>1200</v>
      </c>
    </row>
    <row r="258" spans="1:22" x14ac:dyDescent="0.25">
      <c r="A258" t="s">
        <v>26</v>
      </c>
      <c r="B258" t="s">
        <v>385</v>
      </c>
      <c r="C258" t="s">
        <v>386</v>
      </c>
      <c r="D258">
        <v>190</v>
      </c>
      <c r="F258">
        <v>178.6</v>
      </c>
      <c r="G258">
        <v>178.6</v>
      </c>
      <c r="H258" t="s">
        <v>618</v>
      </c>
      <c r="I258" t="s">
        <v>623</v>
      </c>
      <c r="O258">
        <v>232</v>
      </c>
      <c r="P258">
        <v>75</v>
      </c>
      <c r="Q258" t="b">
        <v>1</v>
      </c>
      <c r="R258">
        <v>6.96</v>
      </c>
      <c r="S258">
        <v>1</v>
      </c>
      <c r="T258">
        <v>238.96</v>
      </c>
      <c r="U258">
        <v>1.3379619260918254</v>
      </c>
      <c r="V258">
        <v>1200</v>
      </c>
    </row>
    <row r="259" spans="1:22" x14ac:dyDescent="0.25">
      <c r="A259" t="s">
        <v>25</v>
      </c>
      <c r="B259" t="s">
        <v>541</v>
      </c>
      <c r="C259" t="s">
        <v>542</v>
      </c>
      <c r="D259">
        <v>604</v>
      </c>
      <c r="F259">
        <v>567.76</v>
      </c>
      <c r="G259">
        <v>567.76</v>
      </c>
      <c r="H259" t="s">
        <v>629</v>
      </c>
      <c r="I259" t="s">
        <v>619</v>
      </c>
      <c r="J259" t="s">
        <v>628</v>
      </c>
      <c r="O259">
        <v>466</v>
      </c>
      <c r="P259">
        <v>77</v>
      </c>
      <c r="Q259" t="b">
        <v>1</v>
      </c>
      <c r="R259">
        <v>13.979999999999999</v>
      </c>
      <c r="S259">
        <v>0</v>
      </c>
      <c r="T259">
        <v>479.98</v>
      </c>
      <c r="U259">
        <v>0.84539241933211218</v>
      </c>
      <c r="V259">
        <v>0</v>
      </c>
    </row>
    <row r="260" spans="1:22" x14ac:dyDescent="0.25">
      <c r="A260" t="s">
        <v>28</v>
      </c>
      <c r="B260" t="s">
        <v>125</v>
      </c>
      <c r="C260" t="s">
        <v>126</v>
      </c>
      <c r="D260">
        <v>375</v>
      </c>
      <c r="F260">
        <v>352.5</v>
      </c>
      <c r="G260">
        <v>352.5</v>
      </c>
      <c r="H260" t="s">
        <v>618</v>
      </c>
      <c r="I260" t="s">
        <v>631</v>
      </c>
      <c r="O260">
        <v>335</v>
      </c>
      <c r="P260">
        <v>75</v>
      </c>
      <c r="Q260" t="b">
        <v>1</v>
      </c>
      <c r="R260">
        <v>10.049999999999999</v>
      </c>
      <c r="S260">
        <v>1</v>
      </c>
      <c r="T260">
        <v>345.05</v>
      </c>
      <c r="U260">
        <v>0.97886524822695042</v>
      </c>
      <c r="V260">
        <v>0</v>
      </c>
    </row>
    <row r="261" spans="1:22" x14ac:dyDescent="0.25">
      <c r="A261" t="s">
        <v>29</v>
      </c>
      <c r="B261" t="s">
        <v>244</v>
      </c>
      <c r="C261" t="s">
        <v>245</v>
      </c>
      <c r="D261">
        <v>288</v>
      </c>
      <c r="F261">
        <v>270.71999999999997</v>
      </c>
      <c r="G261">
        <v>270.71999999999997</v>
      </c>
      <c r="H261" t="s">
        <v>618</v>
      </c>
      <c r="I261" t="s">
        <v>619</v>
      </c>
      <c r="J261" t="s">
        <v>628</v>
      </c>
      <c r="O261">
        <v>318</v>
      </c>
      <c r="P261">
        <v>78</v>
      </c>
      <c r="Q261" t="b">
        <v>1</v>
      </c>
      <c r="R261">
        <v>9.5399999999999991</v>
      </c>
      <c r="S261">
        <v>1</v>
      </c>
      <c r="T261">
        <v>327.54000000000002</v>
      </c>
      <c r="U261">
        <v>1.2098847517730498</v>
      </c>
      <c r="V261">
        <v>1200</v>
      </c>
    </row>
    <row r="262" spans="1:22" x14ac:dyDescent="0.25">
      <c r="A262" t="s">
        <v>25</v>
      </c>
      <c r="B262" t="s">
        <v>519</v>
      </c>
      <c r="C262" t="s">
        <v>520</v>
      </c>
      <c r="D262">
        <v>468</v>
      </c>
      <c r="F262">
        <v>439.91999999999996</v>
      </c>
      <c r="G262">
        <v>439.91999999999996</v>
      </c>
      <c r="H262" t="s">
        <v>629</v>
      </c>
      <c r="I262" t="s">
        <v>623</v>
      </c>
      <c r="L262" t="s">
        <v>642</v>
      </c>
      <c r="O262">
        <v>491</v>
      </c>
      <c r="P262">
        <v>76</v>
      </c>
      <c r="Q262" t="b">
        <v>1</v>
      </c>
      <c r="R262">
        <v>14.729999999999999</v>
      </c>
      <c r="S262">
        <v>1</v>
      </c>
      <c r="T262">
        <v>505.73</v>
      </c>
      <c r="U262">
        <v>1.1495953809783599</v>
      </c>
      <c r="V262">
        <v>1200</v>
      </c>
    </row>
    <row r="263" spans="1:22" x14ac:dyDescent="0.25">
      <c r="A263" t="s">
        <v>28</v>
      </c>
      <c r="B263" t="s">
        <v>467</v>
      </c>
      <c r="C263" t="s">
        <v>468</v>
      </c>
      <c r="D263">
        <v>301</v>
      </c>
      <c r="F263">
        <v>282.94</v>
      </c>
      <c r="G263">
        <v>282.94</v>
      </c>
      <c r="H263" t="s">
        <v>629</v>
      </c>
      <c r="O263">
        <v>305</v>
      </c>
      <c r="P263">
        <v>78</v>
      </c>
      <c r="Q263" t="b">
        <v>1</v>
      </c>
      <c r="R263">
        <v>9.15</v>
      </c>
      <c r="S263">
        <v>2</v>
      </c>
      <c r="T263">
        <v>314.14999999999998</v>
      </c>
      <c r="U263">
        <v>1.110306071958719</v>
      </c>
      <c r="V263">
        <v>1103.0607195871901</v>
      </c>
    </row>
    <row r="264" spans="1:22" x14ac:dyDescent="0.25">
      <c r="A264" t="s">
        <v>25</v>
      </c>
      <c r="B264" t="s">
        <v>373</v>
      </c>
      <c r="C264" t="s">
        <v>374</v>
      </c>
      <c r="D264">
        <v>446</v>
      </c>
      <c r="F264">
        <v>419.23999999999995</v>
      </c>
      <c r="G264">
        <v>419.23999999999995</v>
      </c>
      <c r="O264">
        <v>372</v>
      </c>
      <c r="P264">
        <v>73</v>
      </c>
      <c r="Q264" t="b">
        <v>1</v>
      </c>
      <c r="R264">
        <v>11.16</v>
      </c>
      <c r="S264">
        <v>1</v>
      </c>
      <c r="T264">
        <v>383.16</v>
      </c>
      <c r="U264">
        <v>0.9139395095887799</v>
      </c>
      <c r="V264">
        <v>0</v>
      </c>
    </row>
    <row r="265" spans="1:22" x14ac:dyDescent="0.25">
      <c r="A265" t="s">
        <v>2028</v>
      </c>
      <c r="B265" t="s">
        <v>226</v>
      </c>
      <c r="C265" t="s">
        <v>227</v>
      </c>
      <c r="D265">
        <v>350</v>
      </c>
      <c r="F265">
        <v>329</v>
      </c>
      <c r="G265">
        <v>329</v>
      </c>
      <c r="O265">
        <v>0</v>
      </c>
      <c r="P265">
        <v>0</v>
      </c>
      <c r="Q265" t="b">
        <v>0</v>
      </c>
      <c r="R265">
        <v>0</v>
      </c>
      <c r="S265">
        <v>0</v>
      </c>
      <c r="T265">
        <v>0</v>
      </c>
      <c r="U265">
        <v>0</v>
      </c>
      <c r="V265">
        <v>0</v>
      </c>
    </row>
    <row r="266" spans="1:22" x14ac:dyDescent="0.25">
      <c r="A266" t="s">
        <v>2026</v>
      </c>
      <c r="B266" t="s">
        <v>260</v>
      </c>
      <c r="C266" t="s">
        <v>261</v>
      </c>
      <c r="D266">
        <v>423</v>
      </c>
      <c r="F266">
        <v>397.62</v>
      </c>
      <c r="G266">
        <v>397.62</v>
      </c>
      <c r="O266">
        <v>0</v>
      </c>
      <c r="P266">
        <v>0</v>
      </c>
      <c r="Q266" t="b">
        <v>0</v>
      </c>
      <c r="R266">
        <v>0</v>
      </c>
      <c r="S266">
        <v>1</v>
      </c>
      <c r="T266">
        <v>0</v>
      </c>
      <c r="U266">
        <v>0</v>
      </c>
      <c r="V266">
        <v>0</v>
      </c>
    </row>
    <row r="267" spans="1:22" x14ac:dyDescent="0.25">
      <c r="A267" t="s">
        <v>25</v>
      </c>
      <c r="B267" t="s">
        <v>393</v>
      </c>
      <c r="C267" t="s">
        <v>394</v>
      </c>
      <c r="D267">
        <v>300</v>
      </c>
      <c r="F267">
        <v>282</v>
      </c>
      <c r="G267">
        <v>282</v>
      </c>
      <c r="H267" t="s">
        <v>643</v>
      </c>
      <c r="I267" t="s">
        <v>623</v>
      </c>
      <c r="L267" t="s">
        <v>626</v>
      </c>
      <c r="O267">
        <v>289</v>
      </c>
      <c r="P267">
        <v>76</v>
      </c>
      <c r="Q267" t="b">
        <v>1</v>
      </c>
      <c r="R267">
        <v>8.67</v>
      </c>
      <c r="S267">
        <v>1</v>
      </c>
      <c r="T267">
        <v>297.67</v>
      </c>
      <c r="U267">
        <v>1.0555673758865249</v>
      </c>
      <c r="V267">
        <v>555.6737588652494</v>
      </c>
    </row>
    <row r="268" spans="1:22" x14ac:dyDescent="0.25">
      <c r="A268" t="s">
        <v>29</v>
      </c>
      <c r="B268" t="s">
        <v>288</v>
      </c>
      <c r="C268" t="s">
        <v>289</v>
      </c>
      <c r="D268">
        <v>434</v>
      </c>
      <c r="F268">
        <v>407.96</v>
      </c>
      <c r="G268">
        <v>407.96</v>
      </c>
      <c r="O268">
        <v>439</v>
      </c>
      <c r="P268">
        <v>77</v>
      </c>
      <c r="Q268" t="b">
        <v>1</v>
      </c>
      <c r="R268">
        <v>13.17</v>
      </c>
      <c r="S268">
        <v>1</v>
      </c>
      <c r="T268">
        <v>452.17</v>
      </c>
      <c r="U268">
        <v>1.1083684674968135</v>
      </c>
      <c r="V268">
        <v>1083.6846749681351</v>
      </c>
    </row>
    <row r="269" spans="1:22" x14ac:dyDescent="0.25">
      <c r="A269" t="s">
        <v>29</v>
      </c>
      <c r="B269" t="s">
        <v>341</v>
      </c>
      <c r="C269" t="s">
        <v>342</v>
      </c>
      <c r="D269">
        <v>359</v>
      </c>
      <c r="F269">
        <v>337.46</v>
      </c>
      <c r="G269">
        <v>337.46</v>
      </c>
      <c r="O269">
        <v>410</v>
      </c>
      <c r="P269">
        <v>76</v>
      </c>
      <c r="Q269" t="b">
        <v>1</v>
      </c>
      <c r="R269">
        <v>12.299999999999999</v>
      </c>
      <c r="S269">
        <v>1</v>
      </c>
      <c r="T269">
        <v>422.3</v>
      </c>
      <c r="U269">
        <v>1.25140757423102</v>
      </c>
      <c r="V269">
        <v>1200</v>
      </c>
    </row>
    <row r="270" spans="1:22" x14ac:dyDescent="0.25">
      <c r="A270" t="s">
        <v>26</v>
      </c>
      <c r="B270" t="s">
        <v>274</v>
      </c>
      <c r="C270" t="s">
        <v>275</v>
      </c>
      <c r="D270">
        <v>320</v>
      </c>
      <c r="F270">
        <v>300.79999999999995</v>
      </c>
      <c r="G270">
        <v>300.79999999999995</v>
      </c>
      <c r="O270">
        <v>306</v>
      </c>
      <c r="P270">
        <v>79</v>
      </c>
      <c r="Q270" t="b">
        <v>1</v>
      </c>
      <c r="R270">
        <v>9.18</v>
      </c>
      <c r="S270">
        <v>1</v>
      </c>
      <c r="T270">
        <v>315.18</v>
      </c>
      <c r="U270">
        <v>1.04780585106383</v>
      </c>
      <c r="V270">
        <v>478.05851063829954</v>
      </c>
    </row>
    <row r="271" spans="1:22" x14ac:dyDescent="0.25">
      <c r="A271" t="s">
        <v>29</v>
      </c>
      <c r="B271" t="s">
        <v>413</v>
      </c>
      <c r="C271" t="s">
        <v>414</v>
      </c>
      <c r="D271">
        <v>375</v>
      </c>
      <c r="F271">
        <v>352.5</v>
      </c>
      <c r="G271">
        <v>352.5</v>
      </c>
      <c r="H271" t="s">
        <v>629</v>
      </c>
      <c r="I271" t="s">
        <v>625</v>
      </c>
      <c r="O271">
        <v>409</v>
      </c>
      <c r="P271">
        <v>79</v>
      </c>
      <c r="Q271" t="b">
        <v>1</v>
      </c>
      <c r="R271">
        <v>12.27</v>
      </c>
      <c r="S271">
        <v>1</v>
      </c>
      <c r="T271">
        <v>421.27</v>
      </c>
      <c r="U271">
        <v>1.1950921985815601</v>
      </c>
      <c r="V271">
        <v>1200</v>
      </c>
    </row>
    <row r="272" spans="1:22" x14ac:dyDescent="0.25">
      <c r="A272" t="s">
        <v>25</v>
      </c>
      <c r="B272" t="s">
        <v>206</v>
      </c>
      <c r="C272" t="s">
        <v>207</v>
      </c>
      <c r="D272">
        <v>365</v>
      </c>
      <c r="F272">
        <v>343.09999999999997</v>
      </c>
      <c r="G272">
        <v>343.09999999999997</v>
      </c>
      <c r="H272" t="s">
        <v>618</v>
      </c>
      <c r="I272" t="s">
        <v>631</v>
      </c>
      <c r="O272">
        <v>362</v>
      </c>
      <c r="P272">
        <v>78</v>
      </c>
      <c r="Q272" t="b">
        <v>1</v>
      </c>
      <c r="R272">
        <v>10.86</v>
      </c>
      <c r="S272">
        <v>0</v>
      </c>
      <c r="T272">
        <v>372.86</v>
      </c>
      <c r="U272">
        <v>1.0867385601865347</v>
      </c>
      <c r="V272">
        <v>867.38560186534698</v>
      </c>
    </row>
    <row r="273" spans="1:22" x14ac:dyDescent="0.25">
      <c r="A273" t="s">
        <v>29</v>
      </c>
      <c r="B273" t="s">
        <v>596</v>
      </c>
      <c r="C273" t="s">
        <v>597</v>
      </c>
      <c r="D273">
        <v>415</v>
      </c>
      <c r="F273">
        <v>390.09999999999997</v>
      </c>
      <c r="G273">
        <v>390.09999999999997</v>
      </c>
      <c r="H273" t="s">
        <v>618</v>
      </c>
      <c r="I273" t="s">
        <v>631</v>
      </c>
      <c r="O273">
        <v>424</v>
      </c>
      <c r="P273">
        <v>76</v>
      </c>
      <c r="Q273" t="b">
        <v>1</v>
      </c>
      <c r="R273">
        <v>12.719999999999999</v>
      </c>
      <c r="S273">
        <v>1</v>
      </c>
      <c r="T273">
        <v>436.72</v>
      </c>
      <c r="U273">
        <v>1.1195078185080751</v>
      </c>
      <c r="V273">
        <v>1195.0781850807512</v>
      </c>
    </row>
    <row r="274" spans="1:22" x14ac:dyDescent="0.25">
      <c r="A274" t="s">
        <v>29</v>
      </c>
      <c r="B274" t="s">
        <v>395</v>
      </c>
      <c r="C274" t="s">
        <v>396</v>
      </c>
      <c r="D274">
        <v>329</v>
      </c>
      <c r="F274">
        <v>309.26</v>
      </c>
      <c r="G274">
        <v>309.26</v>
      </c>
      <c r="H274" t="s">
        <v>629</v>
      </c>
      <c r="I274" t="s">
        <v>619</v>
      </c>
      <c r="J274" t="s">
        <v>633</v>
      </c>
      <c r="O274">
        <v>231</v>
      </c>
      <c r="P274">
        <v>76</v>
      </c>
      <c r="Q274" t="b">
        <v>1</v>
      </c>
      <c r="R274">
        <v>6.93</v>
      </c>
      <c r="S274">
        <v>1</v>
      </c>
      <c r="T274">
        <v>237.93</v>
      </c>
      <c r="U274">
        <v>0.76935264825713001</v>
      </c>
      <c r="V274">
        <v>0</v>
      </c>
    </row>
    <row r="275" spans="1:22" x14ac:dyDescent="0.25">
      <c r="A275" t="s">
        <v>25</v>
      </c>
      <c r="B275" t="s">
        <v>137</v>
      </c>
      <c r="C275" t="s">
        <v>138</v>
      </c>
      <c r="D275">
        <v>250</v>
      </c>
      <c r="F275">
        <v>235</v>
      </c>
      <c r="G275">
        <v>235</v>
      </c>
      <c r="H275" t="s">
        <v>618</v>
      </c>
      <c r="I275" t="s">
        <v>631</v>
      </c>
      <c r="K275" t="s">
        <v>644</v>
      </c>
      <c r="O275">
        <v>263</v>
      </c>
      <c r="P275">
        <v>77</v>
      </c>
      <c r="Q275" t="b">
        <v>1</v>
      </c>
      <c r="R275">
        <v>7.89</v>
      </c>
      <c r="S275">
        <v>1</v>
      </c>
      <c r="T275">
        <v>270.89</v>
      </c>
      <c r="U275">
        <v>1.1527234042553192</v>
      </c>
      <c r="V275">
        <v>1200</v>
      </c>
    </row>
    <row r="276" spans="1:22" x14ac:dyDescent="0.25">
      <c r="A276" t="s">
        <v>29</v>
      </c>
      <c r="B276" t="s">
        <v>117</v>
      </c>
      <c r="C276" t="s">
        <v>118</v>
      </c>
      <c r="D276">
        <v>249</v>
      </c>
      <c r="F276">
        <v>234.05999999999997</v>
      </c>
      <c r="G276">
        <v>234.05999999999997</v>
      </c>
      <c r="H276" t="s">
        <v>618</v>
      </c>
      <c r="I276" t="s">
        <v>625</v>
      </c>
      <c r="O276">
        <v>225</v>
      </c>
      <c r="P276">
        <v>73</v>
      </c>
      <c r="Q276" t="b">
        <v>1</v>
      </c>
      <c r="R276">
        <v>6.75</v>
      </c>
      <c r="S276">
        <v>1</v>
      </c>
      <c r="T276">
        <v>231.75</v>
      </c>
      <c r="U276">
        <v>0.99013073570879273</v>
      </c>
      <c r="V276">
        <v>0</v>
      </c>
    </row>
    <row r="277" spans="1:22" x14ac:dyDescent="0.25">
      <c r="A277" t="s">
        <v>2029</v>
      </c>
      <c r="B277" t="s">
        <v>399</v>
      </c>
      <c r="C277" t="s">
        <v>400</v>
      </c>
      <c r="D277">
        <v>421</v>
      </c>
      <c r="F277">
        <v>395.73999999999995</v>
      </c>
      <c r="G277">
        <v>395.73999999999995</v>
      </c>
      <c r="O277">
        <v>0</v>
      </c>
      <c r="P277">
        <v>0</v>
      </c>
      <c r="Q277" t="b">
        <v>0</v>
      </c>
      <c r="R277">
        <v>0</v>
      </c>
      <c r="S277">
        <v>1</v>
      </c>
      <c r="T277">
        <v>0</v>
      </c>
      <c r="U277">
        <v>0</v>
      </c>
      <c r="V277">
        <v>0</v>
      </c>
    </row>
    <row r="278" spans="1:22" x14ac:dyDescent="0.25">
      <c r="A278" t="s">
        <v>26</v>
      </c>
      <c r="B278" t="s">
        <v>59</v>
      </c>
      <c r="C278" t="s">
        <v>60</v>
      </c>
      <c r="D278">
        <v>378</v>
      </c>
      <c r="F278">
        <v>355.32</v>
      </c>
      <c r="G278">
        <v>355.32</v>
      </c>
      <c r="H278" t="s">
        <v>629</v>
      </c>
      <c r="I278" t="s">
        <v>630</v>
      </c>
      <c r="J278" t="s">
        <v>627</v>
      </c>
      <c r="O278">
        <v>418</v>
      </c>
      <c r="P278">
        <v>77</v>
      </c>
      <c r="Q278" t="b">
        <v>1</v>
      </c>
      <c r="R278">
        <v>12.54</v>
      </c>
      <c r="S278">
        <v>1</v>
      </c>
      <c r="T278">
        <v>430.54</v>
      </c>
      <c r="U278">
        <v>1.2116964989305417</v>
      </c>
      <c r="V278">
        <v>1200</v>
      </c>
    </row>
    <row r="279" spans="1:22" x14ac:dyDescent="0.25">
      <c r="A279" t="s">
        <v>2028</v>
      </c>
      <c r="B279" t="s">
        <v>208</v>
      </c>
      <c r="C279" t="s">
        <v>209</v>
      </c>
      <c r="D279">
        <v>434</v>
      </c>
      <c r="F279">
        <v>407.96</v>
      </c>
      <c r="G279">
        <v>407.96</v>
      </c>
      <c r="H279" t="s">
        <v>618</v>
      </c>
      <c r="I279" t="s">
        <v>631</v>
      </c>
      <c r="K279" t="s">
        <v>649</v>
      </c>
      <c r="O279">
        <v>0</v>
      </c>
      <c r="P279">
        <v>0</v>
      </c>
      <c r="Q279" t="b">
        <v>0</v>
      </c>
      <c r="R279">
        <v>0</v>
      </c>
      <c r="S279">
        <v>1</v>
      </c>
      <c r="T279">
        <v>0</v>
      </c>
      <c r="U279">
        <v>0</v>
      </c>
      <c r="V279">
        <v>0</v>
      </c>
    </row>
    <row r="280" spans="1:22" x14ac:dyDescent="0.25">
      <c r="A280" t="s">
        <v>2028</v>
      </c>
      <c r="B280" t="s">
        <v>437</v>
      </c>
      <c r="C280" t="s">
        <v>438</v>
      </c>
      <c r="D280">
        <v>220</v>
      </c>
      <c r="F280">
        <v>206.79999999999998</v>
      </c>
      <c r="G280">
        <v>206.79999999999998</v>
      </c>
      <c r="H280" t="s">
        <v>629</v>
      </c>
      <c r="O280">
        <v>0</v>
      </c>
      <c r="P280">
        <v>0</v>
      </c>
      <c r="Q280" t="b">
        <v>0</v>
      </c>
      <c r="R280">
        <v>0</v>
      </c>
      <c r="S280">
        <v>1</v>
      </c>
      <c r="T280">
        <v>0</v>
      </c>
      <c r="U280">
        <v>0</v>
      </c>
      <c r="V280">
        <v>0</v>
      </c>
    </row>
    <row r="281" spans="1:22" x14ac:dyDescent="0.25">
      <c r="A281" t="s">
        <v>29</v>
      </c>
      <c r="B281" t="s">
        <v>479</v>
      </c>
      <c r="C281" t="s">
        <v>480</v>
      </c>
      <c r="D281">
        <v>693</v>
      </c>
      <c r="F281">
        <v>651.41999999999996</v>
      </c>
      <c r="G281">
        <v>651.41999999999996</v>
      </c>
      <c r="H281" t="s">
        <v>618</v>
      </c>
      <c r="O281">
        <v>691</v>
      </c>
      <c r="P281">
        <v>97</v>
      </c>
      <c r="Q281" t="b">
        <v>0</v>
      </c>
      <c r="R281">
        <v>0</v>
      </c>
      <c r="S281">
        <v>1</v>
      </c>
      <c r="T281">
        <v>691</v>
      </c>
      <c r="U281">
        <v>1.0607595713978692</v>
      </c>
      <c r="V281">
        <v>607.59571397869252</v>
      </c>
    </row>
    <row r="282" spans="1:22" x14ac:dyDescent="0.25">
      <c r="A282" t="s">
        <v>28</v>
      </c>
      <c r="B282" t="s">
        <v>121</v>
      </c>
      <c r="C282" t="s">
        <v>122</v>
      </c>
      <c r="D282">
        <v>385</v>
      </c>
      <c r="F282">
        <v>361.9</v>
      </c>
      <c r="G282">
        <v>361.9</v>
      </c>
      <c r="O282">
        <v>388</v>
      </c>
      <c r="P282">
        <v>78</v>
      </c>
      <c r="Q282" t="b">
        <v>1</v>
      </c>
      <c r="R282">
        <v>11.639999999999999</v>
      </c>
      <c r="S282">
        <v>1</v>
      </c>
      <c r="T282">
        <v>399.64</v>
      </c>
      <c r="U282">
        <v>1.1042829510914618</v>
      </c>
      <c r="V282">
        <v>1042.8295109146179</v>
      </c>
    </row>
    <row r="283" spans="1:22" x14ac:dyDescent="0.25">
      <c r="A283" t="s">
        <v>2027</v>
      </c>
      <c r="B283" t="s">
        <v>210</v>
      </c>
      <c r="C283" t="s">
        <v>211</v>
      </c>
      <c r="D283">
        <v>286</v>
      </c>
      <c r="F283">
        <v>268.83999999999997</v>
      </c>
      <c r="G283">
        <v>268.83999999999997</v>
      </c>
      <c r="H283" t="s">
        <v>622</v>
      </c>
      <c r="I283" t="s">
        <v>631</v>
      </c>
      <c r="K283" t="s">
        <v>650</v>
      </c>
      <c r="O283">
        <v>0</v>
      </c>
      <c r="P283">
        <v>0</v>
      </c>
      <c r="Q283" t="b">
        <v>0</v>
      </c>
      <c r="R283">
        <v>0</v>
      </c>
      <c r="S283">
        <v>1</v>
      </c>
      <c r="T283">
        <v>0</v>
      </c>
      <c r="U283">
        <v>0</v>
      </c>
      <c r="V283">
        <v>0</v>
      </c>
    </row>
    <row r="284" spans="1:22" x14ac:dyDescent="0.25">
      <c r="A284" t="s">
        <v>25</v>
      </c>
      <c r="B284" t="s">
        <v>264</v>
      </c>
      <c r="C284" t="s">
        <v>265</v>
      </c>
      <c r="D284">
        <v>430</v>
      </c>
      <c r="F284">
        <v>404.2</v>
      </c>
      <c r="G284">
        <v>404.2</v>
      </c>
      <c r="H284" t="s">
        <v>622</v>
      </c>
      <c r="I284" t="s">
        <v>619</v>
      </c>
      <c r="O284">
        <v>405</v>
      </c>
      <c r="P284">
        <v>76</v>
      </c>
      <c r="Q284" t="b">
        <v>1</v>
      </c>
      <c r="R284">
        <v>12.15</v>
      </c>
      <c r="S284">
        <v>0</v>
      </c>
      <c r="T284">
        <v>417.15</v>
      </c>
      <c r="U284">
        <v>1.0320385947550716</v>
      </c>
      <c r="V284">
        <v>320.38594755071648</v>
      </c>
    </row>
    <row r="285" spans="1:22" x14ac:dyDescent="0.25">
      <c r="A285" t="s">
        <v>2028</v>
      </c>
      <c r="B285" t="s">
        <v>537</v>
      </c>
      <c r="C285" t="s">
        <v>538</v>
      </c>
      <c r="D285">
        <v>255</v>
      </c>
      <c r="F285">
        <v>239.7</v>
      </c>
      <c r="G285">
        <v>0</v>
      </c>
      <c r="H285" t="s">
        <v>618</v>
      </c>
      <c r="I285" t="s">
        <v>619</v>
      </c>
      <c r="O285" t="s">
        <v>2030</v>
      </c>
      <c r="P285" t="s">
        <v>2030</v>
      </c>
      <c r="Q285" t="b">
        <v>0</v>
      </c>
      <c r="R285">
        <v>0</v>
      </c>
      <c r="S285">
        <v>1</v>
      </c>
      <c r="T285" t="e">
        <v>#VALUE!</v>
      </c>
      <c r="U285" t="e">
        <v>#VALUE!</v>
      </c>
    </row>
    <row r="286" spans="1:22" x14ac:dyDescent="0.25">
      <c r="A286" t="s">
        <v>26</v>
      </c>
      <c r="B286" t="s">
        <v>175</v>
      </c>
      <c r="C286" t="s">
        <v>176</v>
      </c>
      <c r="D286">
        <v>283</v>
      </c>
      <c r="F286">
        <v>266.02</v>
      </c>
      <c r="G286">
        <v>266.02</v>
      </c>
      <c r="H286" t="s">
        <v>643</v>
      </c>
      <c r="I286" t="s">
        <v>625</v>
      </c>
      <c r="L286" t="s">
        <v>636</v>
      </c>
      <c r="O286">
        <v>326</v>
      </c>
      <c r="P286">
        <v>75</v>
      </c>
      <c r="Q286" t="b">
        <v>1</v>
      </c>
      <c r="R286">
        <v>9.7799999999999994</v>
      </c>
      <c r="S286">
        <v>1</v>
      </c>
      <c r="T286">
        <v>335.78</v>
      </c>
      <c r="U286">
        <v>1.2622359221111195</v>
      </c>
      <c r="V286">
        <v>1200</v>
      </c>
    </row>
    <row r="287" spans="1:22" x14ac:dyDescent="0.25">
      <c r="A287" t="s">
        <v>29</v>
      </c>
      <c r="B287" t="s">
        <v>315</v>
      </c>
      <c r="C287" t="s">
        <v>316</v>
      </c>
      <c r="D287">
        <v>413</v>
      </c>
      <c r="F287">
        <v>388.21999999999997</v>
      </c>
      <c r="G287">
        <v>388.21999999999997</v>
      </c>
      <c r="H287" t="s">
        <v>618</v>
      </c>
      <c r="I287" t="s">
        <v>619</v>
      </c>
      <c r="J287" t="s">
        <v>621</v>
      </c>
      <c r="O287">
        <v>423</v>
      </c>
      <c r="P287">
        <v>76</v>
      </c>
      <c r="Q287" t="b">
        <v>1</v>
      </c>
      <c r="R287">
        <v>12.69</v>
      </c>
      <c r="S287">
        <v>1</v>
      </c>
      <c r="T287">
        <v>435.69</v>
      </c>
      <c r="U287">
        <v>1.1222760290556901</v>
      </c>
      <c r="V287">
        <v>1200</v>
      </c>
    </row>
    <row r="288" spans="1:22" x14ac:dyDescent="0.25">
      <c r="A288" t="s">
        <v>29</v>
      </c>
      <c r="B288" t="s">
        <v>549</v>
      </c>
      <c r="C288" t="s">
        <v>550</v>
      </c>
      <c r="D288">
        <v>274</v>
      </c>
      <c r="F288">
        <v>257.56</v>
      </c>
      <c r="G288">
        <v>257.56</v>
      </c>
      <c r="H288" t="s">
        <v>622</v>
      </c>
      <c r="I288" t="s">
        <v>625</v>
      </c>
      <c r="O288">
        <v>304</v>
      </c>
      <c r="P288">
        <v>77</v>
      </c>
      <c r="Q288" t="b">
        <v>1</v>
      </c>
      <c r="R288">
        <v>9.1199999999999992</v>
      </c>
      <c r="S288">
        <v>1</v>
      </c>
      <c r="T288">
        <v>313.12</v>
      </c>
      <c r="U288">
        <v>1.2157167261997204</v>
      </c>
      <c r="V288">
        <v>1200</v>
      </c>
    </row>
    <row r="289" spans="1:22" x14ac:dyDescent="0.25">
      <c r="A289" t="s">
        <v>28</v>
      </c>
      <c r="B289" t="s">
        <v>531</v>
      </c>
      <c r="C289" t="s">
        <v>532</v>
      </c>
      <c r="D289">
        <v>361</v>
      </c>
      <c r="F289">
        <v>339.34</v>
      </c>
      <c r="G289">
        <v>339.34</v>
      </c>
      <c r="H289" t="s">
        <v>618</v>
      </c>
      <c r="I289" t="s">
        <v>619</v>
      </c>
      <c r="J289" t="s">
        <v>627</v>
      </c>
      <c r="O289">
        <v>390</v>
      </c>
      <c r="P289">
        <v>88</v>
      </c>
      <c r="Q289" t="b">
        <v>0</v>
      </c>
      <c r="R289">
        <v>0</v>
      </c>
      <c r="S289">
        <v>1</v>
      </c>
      <c r="T289">
        <v>390</v>
      </c>
      <c r="U289">
        <v>1.1492897978428716</v>
      </c>
      <c r="V289">
        <v>1200</v>
      </c>
    </row>
    <row r="290" spans="1:22" x14ac:dyDescent="0.25">
      <c r="A290" t="s">
        <v>2026</v>
      </c>
      <c r="B290" t="s">
        <v>377</v>
      </c>
      <c r="C290" t="s">
        <v>378</v>
      </c>
      <c r="D290">
        <v>345</v>
      </c>
      <c r="F290">
        <v>324.29999999999995</v>
      </c>
      <c r="G290">
        <v>324.29999999999995</v>
      </c>
      <c r="H290" t="s">
        <v>618</v>
      </c>
      <c r="I290" t="s">
        <v>625</v>
      </c>
      <c r="O290">
        <v>0</v>
      </c>
      <c r="P290">
        <v>0</v>
      </c>
      <c r="Q290" t="b">
        <v>0</v>
      </c>
      <c r="R290">
        <v>0</v>
      </c>
      <c r="S290">
        <v>0</v>
      </c>
      <c r="T290">
        <v>0</v>
      </c>
      <c r="U290">
        <v>0</v>
      </c>
      <c r="V290">
        <v>0</v>
      </c>
    </row>
    <row r="291" spans="1:22" x14ac:dyDescent="0.25">
      <c r="A291" t="s">
        <v>29</v>
      </c>
      <c r="B291" t="s">
        <v>465</v>
      </c>
      <c r="C291" t="s">
        <v>466</v>
      </c>
      <c r="D291">
        <v>552</v>
      </c>
      <c r="F291">
        <v>518.88</v>
      </c>
      <c r="G291">
        <v>518.88</v>
      </c>
      <c r="H291" t="s">
        <v>629</v>
      </c>
      <c r="I291" t="s">
        <v>619</v>
      </c>
      <c r="J291" t="s">
        <v>621</v>
      </c>
      <c r="O291">
        <v>527</v>
      </c>
      <c r="P291">
        <v>78</v>
      </c>
      <c r="Q291" t="b">
        <v>1</v>
      </c>
      <c r="R291">
        <v>15.809999999999999</v>
      </c>
      <c r="S291">
        <v>1</v>
      </c>
      <c r="T291">
        <v>542.80999999999995</v>
      </c>
      <c r="U291">
        <v>1.0461185630588961</v>
      </c>
      <c r="V291">
        <v>461.18563058896058</v>
      </c>
    </row>
    <row r="292" spans="1:22" x14ac:dyDescent="0.25">
      <c r="A292" t="s">
        <v>26</v>
      </c>
      <c r="B292" t="s">
        <v>242</v>
      </c>
      <c r="C292" t="s">
        <v>243</v>
      </c>
      <c r="D292">
        <v>500</v>
      </c>
      <c r="F292">
        <v>470</v>
      </c>
      <c r="G292">
        <v>470</v>
      </c>
      <c r="H292" t="s">
        <v>618</v>
      </c>
      <c r="I292" t="s">
        <v>631</v>
      </c>
      <c r="O292">
        <v>504</v>
      </c>
      <c r="P292">
        <v>77</v>
      </c>
      <c r="Q292" t="b">
        <v>1</v>
      </c>
      <c r="R292">
        <v>15.12</v>
      </c>
      <c r="S292">
        <v>1</v>
      </c>
      <c r="T292">
        <v>519.12</v>
      </c>
      <c r="U292">
        <v>1.1045106382978724</v>
      </c>
      <c r="V292">
        <v>1045.1063829787245</v>
      </c>
    </row>
    <row r="293" spans="1:22" x14ac:dyDescent="0.25">
      <c r="A293" t="s">
        <v>29</v>
      </c>
      <c r="B293" t="s">
        <v>89</v>
      </c>
      <c r="C293" t="s">
        <v>90</v>
      </c>
      <c r="D293">
        <v>346</v>
      </c>
      <c r="F293">
        <v>325.24</v>
      </c>
      <c r="G293">
        <v>325.24</v>
      </c>
      <c r="H293" t="s">
        <v>618</v>
      </c>
      <c r="I293" t="s">
        <v>625</v>
      </c>
      <c r="L293" t="s">
        <v>638</v>
      </c>
      <c r="O293">
        <v>280</v>
      </c>
      <c r="P293">
        <v>67</v>
      </c>
      <c r="Q293" t="b">
        <v>0</v>
      </c>
      <c r="R293">
        <v>0</v>
      </c>
      <c r="S293">
        <v>1</v>
      </c>
      <c r="T293">
        <v>280</v>
      </c>
      <c r="U293">
        <v>0.86090271799286677</v>
      </c>
      <c r="V293">
        <v>0</v>
      </c>
    </row>
    <row r="294" spans="1:22" x14ac:dyDescent="0.25">
      <c r="A294" t="s">
        <v>2027</v>
      </c>
      <c r="B294" t="s">
        <v>463</v>
      </c>
      <c r="C294" t="s">
        <v>464</v>
      </c>
      <c r="D294">
        <v>271</v>
      </c>
      <c r="F294">
        <v>254.73999999999998</v>
      </c>
      <c r="G294">
        <v>254.73999999999998</v>
      </c>
      <c r="H294" t="s">
        <v>629</v>
      </c>
      <c r="I294" t="s">
        <v>623</v>
      </c>
      <c r="L294" t="s">
        <v>638</v>
      </c>
      <c r="O294">
        <v>0</v>
      </c>
      <c r="P294">
        <v>0</v>
      </c>
      <c r="Q294" t="b">
        <v>0</v>
      </c>
      <c r="R294">
        <v>0</v>
      </c>
      <c r="S294">
        <v>1</v>
      </c>
      <c r="T294">
        <v>0</v>
      </c>
      <c r="U294">
        <v>0</v>
      </c>
      <c r="V294">
        <v>0</v>
      </c>
    </row>
    <row r="295" spans="1:22" x14ac:dyDescent="0.25">
      <c r="A295" t="s">
        <v>2026</v>
      </c>
      <c r="B295" t="s">
        <v>587</v>
      </c>
      <c r="C295" t="s">
        <v>587</v>
      </c>
      <c r="D295">
        <v>390</v>
      </c>
      <c r="F295">
        <v>366.59999999999997</v>
      </c>
      <c r="G295">
        <v>0</v>
      </c>
      <c r="H295" t="s">
        <v>618</v>
      </c>
      <c r="O295" t="s">
        <v>2030</v>
      </c>
      <c r="P295" t="s">
        <v>2030</v>
      </c>
      <c r="Q295" t="b">
        <v>0</v>
      </c>
      <c r="R295">
        <v>0</v>
      </c>
      <c r="S295">
        <v>1</v>
      </c>
      <c r="T295" t="e">
        <v>#VALUE!</v>
      </c>
      <c r="U295" t="e">
        <v>#VALUE!</v>
      </c>
    </row>
    <row r="296" spans="1:22" x14ac:dyDescent="0.25">
      <c r="A296" t="s">
        <v>29</v>
      </c>
      <c r="B296" t="s">
        <v>105</v>
      </c>
      <c r="C296" t="s">
        <v>106</v>
      </c>
      <c r="D296">
        <v>580</v>
      </c>
      <c r="F296">
        <v>545.19999999999993</v>
      </c>
      <c r="G296">
        <v>545.19999999999993</v>
      </c>
      <c r="H296" t="s">
        <v>629</v>
      </c>
      <c r="I296" t="s">
        <v>619</v>
      </c>
      <c r="J296" t="s">
        <v>627</v>
      </c>
      <c r="O296">
        <v>554</v>
      </c>
      <c r="P296">
        <v>78</v>
      </c>
      <c r="Q296" t="b">
        <v>1</v>
      </c>
      <c r="R296">
        <v>16.62</v>
      </c>
      <c r="S296">
        <v>1</v>
      </c>
      <c r="T296">
        <v>570.62</v>
      </c>
      <c r="U296">
        <v>1.0466250917094646</v>
      </c>
      <c r="V296">
        <v>466.25091709464607</v>
      </c>
    </row>
    <row r="297" spans="1:22" x14ac:dyDescent="0.25">
      <c r="A297" t="s">
        <v>2029</v>
      </c>
      <c r="B297" t="s">
        <v>294</v>
      </c>
      <c r="C297" t="s">
        <v>295</v>
      </c>
      <c r="D297">
        <v>385</v>
      </c>
      <c r="F297">
        <v>361.9</v>
      </c>
      <c r="G297">
        <v>361.9</v>
      </c>
      <c r="O297">
        <v>0</v>
      </c>
      <c r="P297">
        <v>0</v>
      </c>
      <c r="Q297" t="b">
        <v>0</v>
      </c>
      <c r="R297">
        <v>0</v>
      </c>
      <c r="S297">
        <v>1</v>
      </c>
      <c r="T297">
        <v>0</v>
      </c>
      <c r="U297">
        <v>0</v>
      </c>
      <c r="V297">
        <v>0</v>
      </c>
    </row>
  </sheetData>
  <autoFilter ref="A1:V1" xr:uid="{B23889D6-E447-4865-A4FC-7060D337F822}">
    <sortState xmlns:xlrd2="http://schemas.microsoft.com/office/spreadsheetml/2017/richdata2" ref="A2:V297">
      <sortCondition ref="B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topLeftCell="A215" workbookViewId="0">
      <selection activeCell="F234" sqref="F234"/>
    </sheetView>
  </sheetViews>
  <sheetFormatPr defaultColWidth="9.140625" defaultRowHeight="15" x14ac:dyDescent="0.2"/>
  <cols>
    <col min="1" max="1" width="9.140625" style="10"/>
    <col min="2" max="2" width="18.85546875" style="14" customWidth="1"/>
    <col min="3" max="3" width="29.42578125" style="14" customWidth="1"/>
    <col min="4" max="4" width="24" style="14" customWidth="1"/>
    <col min="5" max="5" width="13" style="15" customWidth="1"/>
    <col min="6" max="16384" width="9.140625" style="10"/>
  </cols>
  <sheetData>
    <row r="1" spans="1:7" s="17" customFormat="1" ht="44.25" customHeight="1" x14ac:dyDescent="0.25">
      <c r="A1" s="17" t="s">
        <v>22</v>
      </c>
      <c r="B1" s="16" t="s">
        <v>7</v>
      </c>
      <c r="C1" s="16" t="s">
        <v>0</v>
      </c>
      <c r="D1" s="16" t="s">
        <v>1</v>
      </c>
      <c r="E1" s="16" t="s">
        <v>2</v>
      </c>
    </row>
    <row r="2" spans="1:7" s="11" customFormat="1" x14ac:dyDescent="0.2">
      <c r="A2" s="10" t="s">
        <v>23</v>
      </c>
      <c r="B2" s="54" t="s">
        <v>25</v>
      </c>
      <c r="C2" s="55" t="s">
        <v>250</v>
      </c>
      <c r="D2" s="55" t="s">
        <v>251</v>
      </c>
      <c r="E2" s="55">
        <v>457</v>
      </c>
      <c r="F2" s="10"/>
      <c r="G2" s="10"/>
    </row>
    <row r="3" spans="1:7" s="11" customFormat="1" x14ac:dyDescent="0.2">
      <c r="A3" s="10" t="s">
        <v>23</v>
      </c>
      <c r="B3" s="54" t="s">
        <v>25</v>
      </c>
      <c r="C3" s="55" t="s">
        <v>159</v>
      </c>
      <c r="D3" s="55" t="s">
        <v>160</v>
      </c>
      <c r="E3" s="55">
        <v>682</v>
      </c>
      <c r="F3" s="10"/>
      <c r="G3" s="10"/>
    </row>
    <row r="4" spans="1:7" s="11" customFormat="1" x14ac:dyDescent="0.2">
      <c r="A4" s="10" t="s">
        <v>23</v>
      </c>
      <c r="B4" s="54" t="s">
        <v>25</v>
      </c>
      <c r="C4" s="55" t="s">
        <v>155</v>
      </c>
      <c r="D4" s="55" t="s">
        <v>156</v>
      </c>
      <c r="E4" s="55">
        <v>278</v>
      </c>
      <c r="F4" s="10"/>
      <c r="G4" s="10"/>
    </row>
    <row r="5" spans="1:7" s="11" customFormat="1" x14ac:dyDescent="0.2">
      <c r="A5" s="10" t="s">
        <v>23</v>
      </c>
      <c r="B5" s="52" t="s">
        <v>25</v>
      </c>
      <c r="C5" s="53" t="s">
        <v>598</v>
      </c>
      <c r="D5" s="53" t="s">
        <v>599</v>
      </c>
      <c r="E5" s="53">
        <v>400</v>
      </c>
      <c r="F5" s="10"/>
      <c r="G5" s="10"/>
    </row>
    <row r="6" spans="1:7" s="11" customFormat="1" x14ac:dyDescent="0.2">
      <c r="A6" s="10" t="s">
        <v>23</v>
      </c>
      <c r="B6" s="52" t="s">
        <v>25</v>
      </c>
      <c r="C6" s="53" t="s">
        <v>483</v>
      </c>
      <c r="D6" s="53" t="s">
        <v>484</v>
      </c>
      <c r="E6" s="53">
        <v>500</v>
      </c>
      <c r="F6" s="10"/>
      <c r="G6" s="10"/>
    </row>
    <row r="7" spans="1:7" s="11" customFormat="1" x14ac:dyDescent="0.2">
      <c r="A7" s="10" t="s">
        <v>23</v>
      </c>
      <c r="B7" s="54" t="s">
        <v>25</v>
      </c>
      <c r="C7" s="55" t="s">
        <v>224</v>
      </c>
      <c r="D7" s="55" t="s">
        <v>225</v>
      </c>
      <c r="E7" s="55">
        <v>166</v>
      </c>
      <c r="F7" s="10"/>
      <c r="G7" s="10"/>
    </row>
    <row r="8" spans="1:7" s="11" customFormat="1" x14ac:dyDescent="0.2">
      <c r="A8" s="10" t="s">
        <v>23</v>
      </c>
      <c r="B8" s="52" t="s">
        <v>25</v>
      </c>
      <c r="C8" s="53" t="s">
        <v>539</v>
      </c>
      <c r="D8" s="53" t="s">
        <v>540</v>
      </c>
      <c r="E8" s="53">
        <v>227</v>
      </c>
      <c r="F8" s="10"/>
      <c r="G8" s="10"/>
    </row>
    <row r="9" spans="1:7" s="11" customFormat="1" x14ac:dyDescent="0.2">
      <c r="A9" s="10" t="s">
        <v>23</v>
      </c>
      <c r="B9" s="54" t="s">
        <v>25</v>
      </c>
      <c r="C9" s="55" t="s">
        <v>284</v>
      </c>
      <c r="D9" s="55" t="s">
        <v>285</v>
      </c>
      <c r="E9" s="55">
        <v>351</v>
      </c>
      <c r="F9" s="10"/>
      <c r="G9" s="10"/>
    </row>
    <row r="10" spans="1:7" s="11" customFormat="1" x14ac:dyDescent="0.2">
      <c r="A10" s="10" t="s">
        <v>23</v>
      </c>
      <c r="B10" s="54" t="s">
        <v>25</v>
      </c>
      <c r="C10" s="55" t="s">
        <v>40</v>
      </c>
      <c r="D10" s="55" t="s">
        <v>41</v>
      </c>
      <c r="E10" s="55">
        <v>558</v>
      </c>
      <c r="F10" s="10"/>
      <c r="G10" s="10"/>
    </row>
    <row r="11" spans="1:7" s="11" customFormat="1" x14ac:dyDescent="0.2">
      <c r="A11" s="10" t="s">
        <v>23</v>
      </c>
      <c r="B11" s="52" t="s">
        <v>25</v>
      </c>
      <c r="C11" s="53" t="s">
        <v>527</v>
      </c>
      <c r="D11" s="53" t="s">
        <v>528</v>
      </c>
      <c r="E11" s="53">
        <v>588</v>
      </c>
      <c r="F11" s="10"/>
      <c r="G11" s="10"/>
    </row>
    <row r="12" spans="1:7" s="11" customFormat="1" x14ac:dyDescent="0.2">
      <c r="A12" s="10" t="s">
        <v>23</v>
      </c>
      <c r="B12" s="52" t="s">
        <v>25</v>
      </c>
      <c r="C12" s="53" t="s">
        <v>547</v>
      </c>
      <c r="D12" s="53" t="s">
        <v>548</v>
      </c>
      <c r="E12" s="53">
        <v>340</v>
      </c>
      <c r="F12" s="10"/>
      <c r="G12" s="10"/>
    </row>
    <row r="13" spans="1:7" s="11" customFormat="1" x14ac:dyDescent="0.2">
      <c r="A13" s="10" t="s">
        <v>23</v>
      </c>
      <c r="B13" s="52" t="s">
        <v>25</v>
      </c>
      <c r="C13" s="53" t="s">
        <v>425</v>
      </c>
      <c r="D13" s="53" t="s">
        <v>426</v>
      </c>
      <c r="E13" s="53">
        <v>443</v>
      </c>
      <c r="F13" s="10"/>
      <c r="G13" s="10"/>
    </row>
    <row r="14" spans="1:7" s="11" customFormat="1" x14ac:dyDescent="0.2">
      <c r="A14" s="10" t="s">
        <v>23</v>
      </c>
      <c r="B14" s="52" t="s">
        <v>25</v>
      </c>
      <c r="C14" s="53" t="s">
        <v>553</v>
      </c>
      <c r="D14" s="53" t="s">
        <v>554</v>
      </c>
      <c r="E14" s="53">
        <v>414</v>
      </c>
      <c r="F14" s="10"/>
      <c r="G14" s="10"/>
    </row>
    <row r="15" spans="1:7" s="11" customFormat="1" x14ac:dyDescent="0.2">
      <c r="A15" s="10" t="s">
        <v>23</v>
      </c>
      <c r="B15" s="54" t="s">
        <v>25</v>
      </c>
      <c r="C15" s="55" t="s">
        <v>65</v>
      </c>
      <c r="D15" s="55" t="s">
        <v>66</v>
      </c>
      <c r="E15" s="55">
        <v>290</v>
      </c>
      <c r="F15" s="10"/>
      <c r="G15" s="10"/>
    </row>
    <row r="16" spans="1:7" s="11" customFormat="1" x14ac:dyDescent="0.2">
      <c r="A16" s="10" t="s">
        <v>23</v>
      </c>
      <c r="B16" s="52" t="s">
        <v>25</v>
      </c>
      <c r="C16" s="53" t="s">
        <v>612</v>
      </c>
      <c r="D16" s="53" t="s">
        <v>613</v>
      </c>
      <c r="E16" s="53">
        <v>286</v>
      </c>
      <c r="F16" s="10"/>
      <c r="G16" s="10"/>
    </row>
    <row r="17" spans="1:7" s="11" customFormat="1" x14ac:dyDescent="0.2">
      <c r="A17" s="10" t="s">
        <v>23</v>
      </c>
      <c r="B17" s="52" t="s">
        <v>25</v>
      </c>
      <c r="C17" s="53" t="s">
        <v>347</v>
      </c>
      <c r="D17" s="53" t="s">
        <v>348</v>
      </c>
      <c r="E17" s="53">
        <v>303</v>
      </c>
      <c r="F17" s="10"/>
      <c r="G17" s="10"/>
    </row>
    <row r="18" spans="1:7" s="11" customFormat="1" x14ac:dyDescent="0.2">
      <c r="A18" s="10" t="s">
        <v>23</v>
      </c>
      <c r="B18" s="54" t="s">
        <v>25</v>
      </c>
      <c r="C18" s="55" t="s">
        <v>87</v>
      </c>
      <c r="D18" s="55" t="s">
        <v>88</v>
      </c>
      <c r="E18" s="55">
        <v>317</v>
      </c>
      <c r="F18" s="10"/>
      <c r="G18" s="10"/>
    </row>
    <row r="19" spans="1:7" s="11" customFormat="1" x14ac:dyDescent="0.2">
      <c r="A19" s="10" t="s">
        <v>23</v>
      </c>
      <c r="B19" s="52" t="s">
        <v>25</v>
      </c>
      <c r="C19" s="53" t="s">
        <v>529</v>
      </c>
      <c r="D19" s="53" t="s">
        <v>530</v>
      </c>
      <c r="E19" s="53">
        <v>401</v>
      </c>
      <c r="F19" s="10"/>
      <c r="G19" s="10"/>
    </row>
    <row r="20" spans="1:7" s="11" customFormat="1" x14ac:dyDescent="0.2">
      <c r="A20" s="10" t="s">
        <v>23</v>
      </c>
      <c r="B20" s="54" t="s">
        <v>25</v>
      </c>
      <c r="C20" s="55" t="s">
        <v>299</v>
      </c>
      <c r="D20" s="55" t="s">
        <v>300</v>
      </c>
      <c r="E20" s="55">
        <v>360</v>
      </c>
      <c r="F20" s="10"/>
      <c r="G20" s="10"/>
    </row>
    <row r="21" spans="1:7" s="11" customFormat="1" x14ac:dyDescent="0.2">
      <c r="A21" s="10" t="s">
        <v>23</v>
      </c>
      <c r="B21" s="52" t="s">
        <v>25</v>
      </c>
      <c r="C21" s="53" t="s">
        <v>333</v>
      </c>
      <c r="D21" s="53" t="s">
        <v>334</v>
      </c>
      <c r="E21" s="53">
        <v>281</v>
      </c>
      <c r="F21" s="10"/>
      <c r="G21" s="10"/>
    </row>
    <row r="22" spans="1:7" s="11" customFormat="1" x14ac:dyDescent="0.2">
      <c r="A22" s="10" t="s">
        <v>23</v>
      </c>
      <c r="B22" s="54" t="s">
        <v>25</v>
      </c>
      <c r="C22" s="55" t="s">
        <v>55</v>
      </c>
      <c r="D22" s="55" t="s">
        <v>56</v>
      </c>
      <c r="E22" s="55">
        <v>530</v>
      </c>
      <c r="F22" s="10"/>
      <c r="G22" s="10"/>
    </row>
    <row r="23" spans="1:7" s="11" customFormat="1" ht="15.75" x14ac:dyDescent="0.25">
      <c r="A23" s="10" t="s">
        <v>23</v>
      </c>
      <c r="B23" s="52" t="s">
        <v>25</v>
      </c>
      <c r="C23" s="53" t="s">
        <v>481</v>
      </c>
      <c r="D23" s="53" t="s">
        <v>482</v>
      </c>
      <c r="E23" s="53">
        <v>337</v>
      </c>
      <c r="F23" s="5"/>
      <c r="G23" s="5"/>
    </row>
    <row r="24" spans="1:7" s="11" customFormat="1" ht="15.75" x14ac:dyDescent="0.25">
      <c r="A24" s="10" t="s">
        <v>23</v>
      </c>
      <c r="B24" s="52" t="s">
        <v>25</v>
      </c>
      <c r="C24" s="53" t="s">
        <v>443</v>
      </c>
      <c r="D24" s="53" t="s">
        <v>444</v>
      </c>
      <c r="E24" s="53">
        <v>423</v>
      </c>
      <c r="F24" s="5"/>
      <c r="G24" s="5"/>
    </row>
    <row r="25" spans="1:7" s="11" customFormat="1" ht="15.75" x14ac:dyDescent="0.25">
      <c r="A25" s="10" t="s">
        <v>23</v>
      </c>
      <c r="B25" s="52" t="s">
        <v>25</v>
      </c>
      <c r="C25" s="53" t="s">
        <v>583</v>
      </c>
      <c r="D25" s="53" t="s">
        <v>584</v>
      </c>
      <c r="E25" s="53">
        <v>358</v>
      </c>
      <c r="F25" s="5"/>
      <c r="G25" s="5"/>
    </row>
    <row r="26" spans="1:7" s="11" customFormat="1" ht="15.75" x14ac:dyDescent="0.25">
      <c r="A26" s="10" t="s">
        <v>23</v>
      </c>
      <c r="B26" s="52" t="s">
        <v>25</v>
      </c>
      <c r="C26" s="53" t="s">
        <v>535</v>
      </c>
      <c r="D26" s="53" t="s">
        <v>536</v>
      </c>
      <c r="E26" s="53">
        <v>329</v>
      </c>
      <c r="F26" s="5"/>
      <c r="G26" s="5"/>
    </row>
    <row r="27" spans="1:7" s="11" customFormat="1" ht="15.75" x14ac:dyDescent="0.25">
      <c r="A27" s="10" t="s">
        <v>23</v>
      </c>
      <c r="B27" s="52" t="s">
        <v>25</v>
      </c>
      <c r="C27" s="53" t="s">
        <v>411</v>
      </c>
      <c r="D27" s="53" t="s">
        <v>412</v>
      </c>
      <c r="E27" s="53">
        <v>270</v>
      </c>
      <c r="F27" s="5"/>
      <c r="G27" s="5"/>
    </row>
    <row r="28" spans="1:7" s="11" customFormat="1" ht="15.75" x14ac:dyDescent="0.25">
      <c r="A28" s="10" t="s">
        <v>23</v>
      </c>
      <c r="B28" s="52" t="s">
        <v>25</v>
      </c>
      <c r="C28" s="53" t="s">
        <v>339</v>
      </c>
      <c r="D28" s="53" t="s">
        <v>340</v>
      </c>
      <c r="E28" s="53">
        <v>382</v>
      </c>
      <c r="F28" s="5"/>
      <c r="G28" s="5"/>
    </row>
    <row r="29" spans="1:7" s="11" customFormat="1" ht="15.75" x14ac:dyDescent="0.25">
      <c r="A29" s="10" t="s">
        <v>23</v>
      </c>
      <c r="B29" s="54" t="s">
        <v>25</v>
      </c>
      <c r="C29" s="55" t="s">
        <v>290</v>
      </c>
      <c r="D29" s="55" t="s">
        <v>291</v>
      </c>
      <c r="E29" s="55">
        <v>410</v>
      </c>
      <c r="F29" s="5"/>
      <c r="G29" s="5"/>
    </row>
    <row r="30" spans="1:7" s="11" customFormat="1" ht="15.75" x14ac:dyDescent="0.25">
      <c r="A30" s="10" t="s">
        <v>23</v>
      </c>
      <c r="B30" s="52" t="s">
        <v>25</v>
      </c>
      <c r="C30" s="53" t="s">
        <v>415</v>
      </c>
      <c r="D30" s="53" t="s">
        <v>416</v>
      </c>
      <c r="E30" s="53">
        <v>248</v>
      </c>
      <c r="F30" s="5"/>
      <c r="G30" s="5"/>
    </row>
    <row r="31" spans="1:7" s="11" customFormat="1" ht="15.75" x14ac:dyDescent="0.25">
      <c r="A31" s="10" t="s">
        <v>23</v>
      </c>
      <c r="B31" s="54" t="s">
        <v>25</v>
      </c>
      <c r="C31" s="55" t="s">
        <v>194</v>
      </c>
      <c r="D31" s="55" t="s">
        <v>195</v>
      </c>
      <c r="E31" s="55">
        <v>299</v>
      </c>
      <c r="F31" s="5"/>
      <c r="G31" s="5"/>
    </row>
    <row r="32" spans="1:7" s="11" customFormat="1" ht="15.75" x14ac:dyDescent="0.25">
      <c r="A32" s="10" t="s">
        <v>23</v>
      </c>
      <c r="B32" s="54" t="s">
        <v>25</v>
      </c>
      <c r="C32" s="55" t="s">
        <v>232</v>
      </c>
      <c r="D32" s="55" t="s">
        <v>233</v>
      </c>
      <c r="E32" s="55">
        <v>330</v>
      </c>
      <c r="F32" s="5"/>
      <c r="G32" s="5"/>
    </row>
    <row r="33" spans="1:7" s="11" customFormat="1" ht="15.75" x14ac:dyDescent="0.25">
      <c r="A33" s="10" t="s">
        <v>23</v>
      </c>
      <c r="B33" s="54" t="s">
        <v>25</v>
      </c>
      <c r="C33" s="55" t="s">
        <v>115</v>
      </c>
      <c r="D33" s="55" t="s">
        <v>116</v>
      </c>
      <c r="E33" s="55">
        <v>239</v>
      </c>
      <c r="F33" s="5"/>
      <c r="G33" s="5"/>
    </row>
    <row r="34" spans="1:7" s="11" customFormat="1" ht="15.75" x14ac:dyDescent="0.25">
      <c r="A34" s="10" t="s">
        <v>23</v>
      </c>
      <c r="B34" s="52" t="s">
        <v>25</v>
      </c>
      <c r="C34" s="53" t="s">
        <v>357</v>
      </c>
      <c r="D34" s="53" t="s">
        <v>358</v>
      </c>
      <c r="E34" s="53">
        <v>513</v>
      </c>
      <c r="F34" s="5"/>
      <c r="G34" s="5"/>
    </row>
    <row r="35" spans="1:7" s="11" customFormat="1" ht="15.75" x14ac:dyDescent="0.25">
      <c r="A35" s="10" t="s">
        <v>23</v>
      </c>
      <c r="B35" s="54" t="s">
        <v>25</v>
      </c>
      <c r="C35" s="55" t="s">
        <v>83</v>
      </c>
      <c r="D35" s="55" t="s">
        <v>84</v>
      </c>
      <c r="E35" s="55">
        <v>304</v>
      </c>
      <c r="F35" s="5"/>
      <c r="G35" s="5"/>
    </row>
    <row r="36" spans="1:7" s="11" customFormat="1" ht="15.75" x14ac:dyDescent="0.25">
      <c r="A36" s="10" t="s">
        <v>23</v>
      </c>
      <c r="B36" s="52" t="s">
        <v>25</v>
      </c>
      <c r="C36" s="53" t="s">
        <v>604</v>
      </c>
      <c r="D36" s="53" t="s">
        <v>605</v>
      </c>
      <c r="E36" s="53">
        <v>403</v>
      </c>
      <c r="F36" s="5"/>
      <c r="G36" s="5"/>
    </row>
    <row r="37" spans="1:7" s="11" customFormat="1" ht="15.75" x14ac:dyDescent="0.25">
      <c r="A37" s="10" t="s">
        <v>23</v>
      </c>
      <c r="B37" s="54" t="s">
        <v>25</v>
      </c>
      <c r="C37" s="55" t="s">
        <v>296</v>
      </c>
      <c r="D37" s="55" t="s">
        <v>296</v>
      </c>
      <c r="E37" s="55">
        <v>714</v>
      </c>
      <c r="F37" s="5"/>
      <c r="G37" s="5"/>
    </row>
    <row r="38" spans="1:7" s="11" customFormat="1" ht="15.75" x14ac:dyDescent="0.25">
      <c r="A38" s="10" t="s">
        <v>23</v>
      </c>
      <c r="B38" s="54" t="s">
        <v>25</v>
      </c>
      <c r="C38" s="55" t="s">
        <v>53</v>
      </c>
      <c r="D38" s="55" t="s">
        <v>54</v>
      </c>
      <c r="E38" s="55">
        <v>386</v>
      </c>
      <c r="F38" s="5"/>
      <c r="G38" s="5"/>
    </row>
    <row r="39" spans="1:7" s="11" customFormat="1" ht="15.75" x14ac:dyDescent="0.25">
      <c r="A39" s="10" t="s">
        <v>23</v>
      </c>
      <c r="B39" s="54" t="s">
        <v>25</v>
      </c>
      <c r="C39" s="55" t="s">
        <v>238</v>
      </c>
      <c r="D39" s="55" t="s">
        <v>239</v>
      </c>
      <c r="E39" s="55">
        <v>550</v>
      </c>
      <c r="F39" s="5"/>
      <c r="G39" s="5"/>
    </row>
    <row r="40" spans="1:7" s="11" customFormat="1" ht="15.75" x14ac:dyDescent="0.25">
      <c r="A40" s="10" t="s">
        <v>23</v>
      </c>
      <c r="B40" s="52" t="s">
        <v>25</v>
      </c>
      <c r="C40" s="53" t="s">
        <v>461</v>
      </c>
      <c r="D40" s="53" t="s">
        <v>462</v>
      </c>
      <c r="E40" s="53">
        <v>320</v>
      </c>
      <c r="F40" s="5"/>
      <c r="G40" s="5"/>
    </row>
    <row r="41" spans="1:7" s="11" customFormat="1" ht="15.75" x14ac:dyDescent="0.25">
      <c r="A41" s="10" t="s">
        <v>23</v>
      </c>
      <c r="B41" s="54" t="s">
        <v>25</v>
      </c>
      <c r="C41" s="55" t="s">
        <v>246</v>
      </c>
      <c r="D41" s="55" t="s">
        <v>247</v>
      </c>
      <c r="E41" s="55">
        <v>611</v>
      </c>
      <c r="F41" s="5"/>
      <c r="G41" s="5"/>
    </row>
    <row r="42" spans="1:7" s="11" customFormat="1" ht="15.75" x14ac:dyDescent="0.25">
      <c r="A42" s="10" t="s">
        <v>23</v>
      </c>
      <c r="B42" s="54" t="s">
        <v>25</v>
      </c>
      <c r="C42" s="55" t="s">
        <v>51</v>
      </c>
      <c r="D42" s="55" t="s">
        <v>52</v>
      </c>
      <c r="E42" s="55">
        <v>325</v>
      </c>
      <c r="F42" s="5"/>
      <c r="G42" s="5"/>
    </row>
    <row r="43" spans="1:7" s="11" customFormat="1" ht="15.75" x14ac:dyDescent="0.25">
      <c r="A43" s="10" t="s">
        <v>23</v>
      </c>
      <c r="B43" s="52" t="s">
        <v>25</v>
      </c>
      <c r="C43" s="53" t="s">
        <v>325</v>
      </c>
      <c r="D43" s="53" t="s">
        <v>326</v>
      </c>
      <c r="E43" s="53">
        <v>436</v>
      </c>
      <c r="F43" s="5"/>
      <c r="G43" s="5"/>
    </row>
    <row r="44" spans="1:7" s="11" customFormat="1" ht="15.75" x14ac:dyDescent="0.25">
      <c r="A44" s="10" t="s">
        <v>23</v>
      </c>
      <c r="B44" s="52" t="s">
        <v>25</v>
      </c>
      <c r="C44" s="53" t="s">
        <v>503</v>
      </c>
      <c r="D44" s="53" t="s">
        <v>504</v>
      </c>
      <c r="E44" s="53">
        <v>419</v>
      </c>
      <c r="F44" s="5"/>
      <c r="G44" s="5"/>
    </row>
    <row r="45" spans="1:7" s="11" customFormat="1" ht="15.75" x14ac:dyDescent="0.25">
      <c r="A45" s="10" t="s">
        <v>23</v>
      </c>
      <c r="B45" s="54" t="s">
        <v>25</v>
      </c>
      <c r="C45" s="55" t="s">
        <v>266</v>
      </c>
      <c r="D45" s="55" t="s">
        <v>267</v>
      </c>
      <c r="E45" s="55">
        <v>451</v>
      </c>
      <c r="F45" s="5"/>
      <c r="G45" s="5"/>
    </row>
    <row r="46" spans="1:7" s="11" customFormat="1" ht="15.75" x14ac:dyDescent="0.25">
      <c r="A46" s="10" t="s">
        <v>23</v>
      </c>
      <c r="B46" s="54" t="s">
        <v>25</v>
      </c>
      <c r="C46" s="55" t="s">
        <v>57</v>
      </c>
      <c r="D46" s="55" t="s">
        <v>58</v>
      </c>
      <c r="E46" s="55">
        <v>300</v>
      </c>
      <c r="F46" s="5"/>
      <c r="G46" s="5"/>
    </row>
    <row r="47" spans="1:7" s="11" customFormat="1" ht="15.75" x14ac:dyDescent="0.25">
      <c r="A47" s="10" t="s">
        <v>23</v>
      </c>
      <c r="B47" s="52" t="s">
        <v>25</v>
      </c>
      <c r="C47" s="53" t="s">
        <v>403</v>
      </c>
      <c r="D47" s="53" t="s">
        <v>404</v>
      </c>
      <c r="E47" s="53">
        <v>519</v>
      </c>
      <c r="F47" s="5"/>
      <c r="G47" s="5"/>
    </row>
    <row r="48" spans="1:7" s="11" customFormat="1" ht="15.75" x14ac:dyDescent="0.25">
      <c r="A48" s="10" t="s">
        <v>23</v>
      </c>
      <c r="B48" s="52" t="s">
        <v>25</v>
      </c>
      <c r="C48" s="53" t="s">
        <v>606</v>
      </c>
      <c r="D48" s="53" t="s">
        <v>607</v>
      </c>
      <c r="E48" s="53">
        <v>910</v>
      </c>
      <c r="F48" s="5"/>
      <c r="G48" s="5"/>
    </row>
    <row r="49" spans="1:7" s="11" customFormat="1" ht="15.75" x14ac:dyDescent="0.25">
      <c r="A49" s="10" t="s">
        <v>23</v>
      </c>
      <c r="B49" s="52" t="s">
        <v>25</v>
      </c>
      <c r="C49" s="53" t="s">
        <v>493</v>
      </c>
      <c r="D49" s="53" t="s">
        <v>494</v>
      </c>
      <c r="E49" s="53">
        <v>314</v>
      </c>
      <c r="F49" s="5"/>
      <c r="G49" s="5"/>
    </row>
    <row r="50" spans="1:7" s="11" customFormat="1" ht="15.75" x14ac:dyDescent="0.25">
      <c r="A50" s="10" t="s">
        <v>23</v>
      </c>
      <c r="B50" s="54" t="s">
        <v>25</v>
      </c>
      <c r="C50" s="55" t="s">
        <v>85</v>
      </c>
      <c r="D50" s="55" t="s">
        <v>86</v>
      </c>
      <c r="E50" s="55">
        <v>219</v>
      </c>
      <c r="F50" s="5"/>
      <c r="G50" s="5"/>
    </row>
    <row r="51" spans="1:7" s="11" customFormat="1" ht="15.75" x14ac:dyDescent="0.25">
      <c r="A51" s="10" t="s">
        <v>23</v>
      </c>
      <c r="B51" s="54" t="s">
        <v>25</v>
      </c>
      <c r="C51" s="55" t="s">
        <v>222</v>
      </c>
      <c r="D51" s="55" t="s">
        <v>223</v>
      </c>
      <c r="E51" s="55">
        <v>490</v>
      </c>
      <c r="F51" s="5"/>
      <c r="G51" s="5"/>
    </row>
    <row r="52" spans="1:7" s="11" customFormat="1" ht="15.75" x14ac:dyDescent="0.25">
      <c r="A52" s="10" t="s">
        <v>23</v>
      </c>
      <c r="B52" s="54" t="s">
        <v>25</v>
      </c>
      <c r="C52" s="55" t="s">
        <v>183</v>
      </c>
      <c r="D52" s="55" t="s">
        <v>184</v>
      </c>
      <c r="E52" s="55">
        <v>322</v>
      </c>
      <c r="F52" s="5"/>
      <c r="G52" s="5"/>
    </row>
    <row r="53" spans="1:7" s="11" customFormat="1" ht="15.75" x14ac:dyDescent="0.25">
      <c r="A53" s="10" t="s">
        <v>23</v>
      </c>
      <c r="B53" s="52" t="s">
        <v>25</v>
      </c>
      <c r="C53" s="53" t="s">
        <v>431</v>
      </c>
      <c r="D53" s="53" t="s">
        <v>432</v>
      </c>
      <c r="E53" s="53">
        <v>427</v>
      </c>
      <c r="F53" s="5"/>
      <c r="G53" s="5"/>
    </row>
    <row r="54" spans="1:7" s="11" customFormat="1" ht="15.75" x14ac:dyDescent="0.25">
      <c r="A54" s="10" t="s">
        <v>23</v>
      </c>
      <c r="B54" s="54" t="s">
        <v>25</v>
      </c>
      <c r="C54" s="55" t="s">
        <v>73</v>
      </c>
      <c r="D54" s="55" t="s">
        <v>74</v>
      </c>
      <c r="E54" s="55">
        <v>405</v>
      </c>
      <c r="F54" s="5"/>
      <c r="G54" s="5"/>
    </row>
    <row r="55" spans="1:7" s="11" customFormat="1" ht="15.75" x14ac:dyDescent="0.25">
      <c r="A55" s="10" t="s">
        <v>23</v>
      </c>
      <c r="B55" s="52" t="s">
        <v>25</v>
      </c>
      <c r="C55" s="53" t="s">
        <v>541</v>
      </c>
      <c r="D55" s="53" t="s">
        <v>542</v>
      </c>
      <c r="E55" s="53">
        <v>604</v>
      </c>
      <c r="F55" s="5"/>
      <c r="G55" s="5"/>
    </row>
    <row r="56" spans="1:7" s="11" customFormat="1" ht="15.75" x14ac:dyDescent="0.25">
      <c r="A56" s="10" t="s">
        <v>23</v>
      </c>
      <c r="B56" s="52" t="s">
        <v>25</v>
      </c>
      <c r="C56" s="53" t="s">
        <v>519</v>
      </c>
      <c r="D56" s="53" t="s">
        <v>520</v>
      </c>
      <c r="E56" s="53">
        <v>468</v>
      </c>
      <c r="F56" s="5"/>
      <c r="G56" s="5"/>
    </row>
    <row r="57" spans="1:7" s="11" customFormat="1" ht="15.75" x14ac:dyDescent="0.25">
      <c r="A57" s="10" t="s">
        <v>23</v>
      </c>
      <c r="B57" s="52" t="s">
        <v>25</v>
      </c>
      <c r="C57" s="53" t="s">
        <v>373</v>
      </c>
      <c r="D57" s="53" t="s">
        <v>374</v>
      </c>
      <c r="E57" s="53">
        <v>446</v>
      </c>
      <c r="F57" s="5"/>
      <c r="G57" s="5"/>
    </row>
    <row r="58" spans="1:7" s="11" customFormat="1" ht="15.75" x14ac:dyDescent="0.25">
      <c r="A58" s="10" t="s">
        <v>23</v>
      </c>
      <c r="B58" s="52" t="s">
        <v>25</v>
      </c>
      <c r="C58" s="53" t="s">
        <v>393</v>
      </c>
      <c r="D58" s="53" t="s">
        <v>394</v>
      </c>
      <c r="E58" s="53">
        <v>300</v>
      </c>
      <c r="F58" s="5"/>
      <c r="G58" s="5"/>
    </row>
    <row r="59" spans="1:7" s="11" customFormat="1" ht="15.75" x14ac:dyDescent="0.25">
      <c r="A59" s="10" t="s">
        <v>23</v>
      </c>
      <c r="B59" s="54" t="s">
        <v>25</v>
      </c>
      <c r="C59" s="55" t="s">
        <v>206</v>
      </c>
      <c r="D59" s="55" t="s">
        <v>207</v>
      </c>
      <c r="E59" s="55">
        <v>365</v>
      </c>
      <c r="F59" s="5"/>
      <c r="G59" s="5"/>
    </row>
    <row r="60" spans="1:7" ht="15.75" x14ac:dyDescent="0.25">
      <c r="A60" s="10" t="s">
        <v>23</v>
      </c>
      <c r="B60" s="54" t="s">
        <v>25</v>
      </c>
      <c r="C60" s="55" t="s">
        <v>137</v>
      </c>
      <c r="D60" s="55" t="s">
        <v>138</v>
      </c>
      <c r="E60" s="55">
        <v>250</v>
      </c>
      <c r="F60" s="5"/>
      <c r="G60" s="5"/>
    </row>
    <row r="61" spans="1:7" ht="15.75" x14ac:dyDescent="0.25">
      <c r="A61" s="10" t="s">
        <v>23</v>
      </c>
      <c r="B61" s="54" t="s">
        <v>25</v>
      </c>
      <c r="C61" s="55" t="s">
        <v>264</v>
      </c>
      <c r="D61" s="55" t="s">
        <v>265</v>
      </c>
      <c r="E61" s="55">
        <v>430</v>
      </c>
      <c r="F61" s="5"/>
      <c r="G61" s="5"/>
    </row>
    <row r="62" spans="1:7" x14ac:dyDescent="0.2">
      <c r="A62" s="10" t="s">
        <v>23</v>
      </c>
      <c r="B62" s="58" t="s">
        <v>28</v>
      </c>
      <c r="C62" s="53" t="s">
        <v>389</v>
      </c>
      <c r="D62" s="53" t="s">
        <v>390</v>
      </c>
      <c r="E62" s="53">
        <v>610</v>
      </c>
    </row>
    <row r="63" spans="1:7" x14ac:dyDescent="0.2">
      <c r="A63" s="10" t="s">
        <v>23</v>
      </c>
      <c r="B63" s="57" t="s">
        <v>28</v>
      </c>
      <c r="C63" s="55" t="s">
        <v>256</v>
      </c>
      <c r="D63" s="55" t="s">
        <v>257</v>
      </c>
      <c r="E63" s="55">
        <v>512</v>
      </c>
    </row>
    <row r="64" spans="1:7" x14ac:dyDescent="0.2">
      <c r="A64" s="10" t="s">
        <v>23</v>
      </c>
      <c r="B64" s="58" t="s">
        <v>28</v>
      </c>
      <c r="C64" s="53" t="s">
        <v>453</v>
      </c>
      <c r="D64" s="53" t="s">
        <v>454</v>
      </c>
      <c r="E64" s="53">
        <v>242</v>
      </c>
    </row>
    <row r="65" spans="1:5" x14ac:dyDescent="0.2">
      <c r="A65" s="10" t="s">
        <v>23</v>
      </c>
      <c r="B65" s="58" t="s">
        <v>28</v>
      </c>
      <c r="C65" s="53" t="s">
        <v>565</v>
      </c>
      <c r="D65" s="53" t="s">
        <v>566</v>
      </c>
      <c r="E65" s="53">
        <v>348</v>
      </c>
    </row>
    <row r="66" spans="1:5" x14ac:dyDescent="0.2">
      <c r="A66" s="10" t="s">
        <v>23</v>
      </c>
      <c r="B66" s="57" t="s">
        <v>28</v>
      </c>
      <c r="C66" s="55" t="s">
        <v>317</v>
      </c>
      <c r="D66" s="55" t="s">
        <v>318</v>
      </c>
      <c r="E66" s="55">
        <v>467</v>
      </c>
    </row>
    <row r="67" spans="1:5" x14ac:dyDescent="0.2">
      <c r="A67" s="10" t="s">
        <v>23</v>
      </c>
      <c r="B67" s="58" t="s">
        <v>28</v>
      </c>
      <c r="C67" s="53" t="s">
        <v>600</v>
      </c>
      <c r="D67" s="53" t="s">
        <v>601</v>
      </c>
      <c r="E67" s="53">
        <v>269</v>
      </c>
    </row>
    <row r="68" spans="1:5" x14ac:dyDescent="0.2">
      <c r="A68" s="10" t="s">
        <v>23</v>
      </c>
      <c r="B68" s="57" t="s">
        <v>28</v>
      </c>
      <c r="C68" s="55" t="s">
        <v>248</v>
      </c>
      <c r="D68" s="55" t="s">
        <v>249</v>
      </c>
      <c r="E68" s="55">
        <v>502</v>
      </c>
    </row>
    <row r="69" spans="1:5" x14ac:dyDescent="0.2">
      <c r="A69" s="10" t="s">
        <v>23</v>
      </c>
      <c r="B69" s="58" t="s">
        <v>28</v>
      </c>
      <c r="C69" s="53" t="s">
        <v>457</v>
      </c>
      <c r="D69" s="53" t="s">
        <v>458</v>
      </c>
      <c r="E69" s="53">
        <v>300</v>
      </c>
    </row>
    <row r="70" spans="1:5" x14ac:dyDescent="0.2">
      <c r="A70" s="10" t="s">
        <v>23</v>
      </c>
      <c r="B70" s="57" t="s">
        <v>28</v>
      </c>
      <c r="C70" s="55" t="s">
        <v>181</v>
      </c>
      <c r="D70" s="55" t="s">
        <v>182</v>
      </c>
      <c r="E70" s="55">
        <v>381</v>
      </c>
    </row>
    <row r="71" spans="1:5" x14ac:dyDescent="0.2">
      <c r="A71" s="10" t="s">
        <v>23</v>
      </c>
      <c r="B71" s="58" t="s">
        <v>28</v>
      </c>
      <c r="C71" s="53" t="s">
        <v>515</v>
      </c>
      <c r="D71" s="53" t="s">
        <v>516</v>
      </c>
      <c r="E71" s="53">
        <v>210</v>
      </c>
    </row>
    <row r="72" spans="1:5" x14ac:dyDescent="0.2">
      <c r="A72" s="10" t="s">
        <v>23</v>
      </c>
      <c r="B72" s="58" t="s">
        <v>28</v>
      </c>
      <c r="C72" s="53" t="s">
        <v>592</v>
      </c>
      <c r="D72" s="53" t="s">
        <v>593</v>
      </c>
      <c r="E72" s="53">
        <v>309</v>
      </c>
    </row>
    <row r="73" spans="1:5" x14ac:dyDescent="0.2">
      <c r="A73" s="10" t="s">
        <v>23</v>
      </c>
      <c r="B73" s="57" t="s">
        <v>28</v>
      </c>
      <c r="C73" s="55" t="s">
        <v>214</v>
      </c>
      <c r="D73" s="55" t="s">
        <v>215</v>
      </c>
      <c r="E73" s="55">
        <v>230</v>
      </c>
    </row>
    <row r="74" spans="1:5" x14ac:dyDescent="0.2">
      <c r="A74" s="10" t="s">
        <v>23</v>
      </c>
      <c r="B74" s="57" t="s">
        <v>28</v>
      </c>
      <c r="C74" s="55" t="s">
        <v>240</v>
      </c>
      <c r="D74" s="55" t="s">
        <v>241</v>
      </c>
      <c r="E74" s="55">
        <v>555</v>
      </c>
    </row>
    <row r="75" spans="1:5" x14ac:dyDescent="0.2">
      <c r="A75" s="10" t="s">
        <v>23</v>
      </c>
      <c r="B75" s="57" t="s">
        <v>28</v>
      </c>
      <c r="C75" s="55" t="s">
        <v>67</v>
      </c>
      <c r="D75" s="55" t="s">
        <v>68</v>
      </c>
      <c r="E75" s="55">
        <v>404</v>
      </c>
    </row>
    <row r="76" spans="1:5" x14ac:dyDescent="0.2">
      <c r="A76" s="10" t="s">
        <v>23</v>
      </c>
      <c r="B76" s="57" t="s">
        <v>28</v>
      </c>
      <c r="C76" s="55" t="s">
        <v>165</v>
      </c>
      <c r="D76" s="55" t="s">
        <v>166</v>
      </c>
      <c r="E76" s="55">
        <v>300</v>
      </c>
    </row>
    <row r="77" spans="1:5" x14ac:dyDescent="0.2">
      <c r="A77" s="10" t="s">
        <v>23</v>
      </c>
      <c r="B77" s="57" t="s">
        <v>28</v>
      </c>
      <c r="C77" s="55" t="s">
        <v>282</v>
      </c>
      <c r="D77" s="55" t="s">
        <v>283</v>
      </c>
      <c r="E77" s="55">
        <v>338</v>
      </c>
    </row>
    <row r="78" spans="1:5" x14ac:dyDescent="0.2">
      <c r="A78" s="10" t="s">
        <v>23</v>
      </c>
      <c r="B78" s="58" t="s">
        <v>28</v>
      </c>
      <c r="C78" s="53" t="s">
        <v>391</v>
      </c>
      <c r="D78" s="53" t="s">
        <v>392</v>
      </c>
      <c r="E78" s="53">
        <v>360</v>
      </c>
    </row>
    <row r="79" spans="1:5" x14ac:dyDescent="0.2">
      <c r="A79" s="10" t="s">
        <v>23</v>
      </c>
      <c r="B79" s="58" t="s">
        <v>28</v>
      </c>
      <c r="C79" s="53" t="s">
        <v>337</v>
      </c>
      <c r="D79" s="53" t="s">
        <v>338</v>
      </c>
      <c r="E79" s="53">
        <v>297</v>
      </c>
    </row>
    <row r="80" spans="1:5" x14ac:dyDescent="0.2">
      <c r="A80" s="10" t="s">
        <v>23</v>
      </c>
      <c r="B80" s="57" t="s">
        <v>28</v>
      </c>
      <c r="C80" s="55" t="s">
        <v>228</v>
      </c>
      <c r="D80" s="55" t="s">
        <v>229</v>
      </c>
      <c r="E80" s="55">
        <v>327</v>
      </c>
    </row>
    <row r="81" spans="1:5" x14ac:dyDescent="0.2">
      <c r="A81" s="10" t="s">
        <v>23</v>
      </c>
      <c r="B81" s="57" t="s">
        <v>28</v>
      </c>
      <c r="C81" s="55" t="s">
        <v>147</v>
      </c>
      <c r="D81" s="55" t="s">
        <v>148</v>
      </c>
      <c r="E81" s="55">
        <v>417</v>
      </c>
    </row>
    <row r="82" spans="1:5" x14ac:dyDescent="0.2">
      <c r="A82" s="10" t="s">
        <v>23</v>
      </c>
      <c r="B82" s="58" t="s">
        <v>28</v>
      </c>
      <c r="C82" s="53" t="s">
        <v>351</v>
      </c>
      <c r="D82" s="53" t="s">
        <v>352</v>
      </c>
      <c r="E82" s="53">
        <v>275</v>
      </c>
    </row>
    <row r="83" spans="1:5" x14ac:dyDescent="0.2">
      <c r="A83" s="10" t="s">
        <v>23</v>
      </c>
      <c r="B83" s="58" t="s">
        <v>28</v>
      </c>
      <c r="C83" s="53" t="s">
        <v>335</v>
      </c>
      <c r="D83" s="53" t="s">
        <v>336</v>
      </c>
      <c r="E83" s="53">
        <v>357</v>
      </c>
    </row>
    <row r="84" spans="1:5" x14ac:dyDescent="0.2">
      <c r="A84" s="10" t="s">
        <v>23</v>
      </c>
      <c r="B84" s="57" t="s">
        <v>28</v>
      </c>
      <c r="C84" s="55" t="s">
        <v>280</v>
      </c>
      <c r="D84" s="55" t="s">
        <v>281</v>
      </c>
      <c r="E84" s="55">
        <v>413</v>
      </c>
    </row>
    <row r="85" spans="1:5" x14ac:dyDescent="0.2">
      <c r="A85" s="10" t="s">
        <v>23</v>
      </c>
      <c r="B85" s="57" t="s">
        <v>28</v>
      </c>
      <c r="C85" s="55" t="s">
        <v>45</v>
      </c>
      <c r="D85" s="55" t="s">
        <v>46</v>
      </c>
      <c r="E85" s="55">
        <v>428</v>
      </c>
    </row>
    <row r="86" spans="1:5" x14ac:dyDescent="0.2">
      <c r="A86" s="10" t="s">
        <v>23</v>
      </c>
      <c r="B86" s="57" t="s">
        <v>28</v>
      </c>
      <c r="C86" s="55" t="s">
        <v>32</v>
      </c>
      <c r="D86" s="55" t="s">
        <v>33</v>
      </c>
      <c r="E86" s="55">
        <v>604</v>
      </c>
    </row>
    <row r="87" spans="1:5" x14ac:dyDescent="0.2">
      <c r="A87" s="10" t="s">
        <v>23</v>
      </c>
      <c r="B87" s="57" t="s">
        <v>28</v>
      </c>
      <c r="C87" s="55" t="s">
        <v>157</v>
      </c>
      <c r="D87" s="55" t="s">
        <v>158</v>
      </c>
      <c r="E87" s="55">
        <v>335</v>
      </c>
    </row>
    <row r="88" spans="1:5" x14ac:dyDescent="0.2">
      <c r="A88" s="10" t="s">
        <v>23</v>
      </c>
      <c r="B88" s="57" t="s">
        <v>28</v>
      </c>
      <c r="C88" s="55" t="s">
        <v>119</v>
      </c>
      <c r="D88" s="55" t="s">
        <v>120</v>
      </c>
      <c r="E88" s="55">
        <v>364</v>
      </c>
    </row>
    <row r="89" spans="1:5" x14ac:dyDescent="0.2">
      <c r="A89" s="10" t="s">
        <v>23</v>
      </c>
      <c r="B89" s="58" t="s">
        <v>28</v>
      </c>
      <c r="C89" s="53" t="s">
        <v>471</v>
      </c>
      <c r="D89" s="53" t="s">
        <v>472</v>
      </c>
      <c r="E89" s="53">
        <v>427</v>
      </c>
    </row>
    <row r="90" spans="1:5" x14ac:dyDescent="0.2">
      <c r="A90" s="10" t="s">
        <v>23</v>
      </c>
      <c r="B90" s="58" t="s">
        <v>28</v>
      </c>
      <c r="C90" s="53" t="s">
        <v>469</v>
      </c>
      <c r="D90" s="53" t="s">
        <v>470</v>
      </c>
      <c r="E90" s="53">
        <v>394</v>
      </c>
    </row>
    <row r="91" spans="1:5" x14ac:dyDescent="0.2">
      <c r="A91" s="10" t="s">
        <v>23</v>
      </c>
      <c r="B91" s="57" t="s">
        <v>28</v>
      </c>
      <c r="C91" s="55" t="s">
        <v>49</v>
      </c>
      <c r="D91" s="55" t="s">
        <v>50</v>
      </c>
      <c r="E91" s="55">
        <v>390</v>
      </c>
    </row>
    <row r="92" spans="1:5" x14ac:dyDescent="0.2">
      <c r="A92" s="10" t="s">
        <v>23</v>
      </c>
      <c r="B92" s="57" t="s">
        <v>28</v>
      </c>
      <c r="C92" s="55" t="s">
        <v>198</v>
      </c>
      <c r="D92" s="55" t="s">
        <v>199</v>
      </c>
      <c r="E92" s="55">
        <v>322</v>
      </c>
    </row>
    <row r="93" spans="1:5" x14ac:dyDescent="0.2">
      <c r="A93" s="10" t="s">
        <v>23</v>
      </c>
      <c r="B93" s="57" t="s">
        <v>28</v>
      </c>
      <c r="C93" s="55" t="s">
        <v>173</v>
      </c>
      <c r="D93" s="55" t="s">
        <v>174</v>
      </c>
      <c r="E93" s="55">
        <v>354</v>
      </c>
    </row>
    <row r="94" spans="1:5" x14ac:dyDescent="0.2">
      <c r="A94" s="10" t="s">
        <v>23</v>
      </c>
      <c r="B94" s="58" t="s">
        <v>28</v>
      </c>
      <c r="C94" s="53" t="s">
        <v>477</v>
      </c>
      <c r="D94" s="53" t="s">
        <v>478</v>
      </c>
      <c r="E94" s="53">
        <v>219</v>
      </c>
    </row>
    <row r="95" spans="1:5" x14ac:dyDescent="0.2">
      <c r="A95" s="10" t="s">
        <v>23</v>
      </c>
      <c r="B95" s="57" t="s">
        <v>28</v>
      </c>
      <c r="C95" s="55" t="s">
        <v>123</v>
      </c>
      <c r="D95" s="55" t="s">
        <v>124</v>
      </c>
      <c r="E95" s="55">
        <v>247</v>
      </c>
    </row>
    <row r="96" spans="1:5" x14ac:dyDescent="0.2">
      <c r="A96" s="10" t="s">
        <v>23</v>
      </c>
      <c r="B96" s="57" t="s">
        <v>28</v>
      </c>
      <c r="C96" s="55" t="s">
        <v>171</v>
      </c>
      <c r="D96" s="55" t="s">
        <v>172</v>
      </c>
      <c r="E96" s="55">
        <v>304</v>
      </c>
    </row>
    <row r="97" spans="1:7" x14ac:dyDescent="0.2">
      <c r="A97" s="10" t="s">
        <v>23</v>
      </c>
      <c r="B97" s="58" t="s">
        <v>28</v>
      </c>
      <c r="C97" s="53" t="s">
        <v>473</v>
      </c>
      <c r="D97" s="53" t="s">
        <v>474</v>
      </c>
      <c r="E97" s="53">
        <v>499</v>
      </c>
    </row>
    <row r="98" spans="1:7" x14ac:dyDescent="0.2">
      <c r="A98" s="10" t="s">
        <v>23</v>
      </c>
      <c r="B98" s="58" t="s">
        <v>28</v>
      </c>
      <c r="C98" s="53" t="s">
        <v>545</v>
      </c>
      <c r="D98" s="53" t="s">
        <v>546</v>
      </c>
      <c r="E98" s="53">
        <v>634</v>
      </c>
    </row>
    <row r="99" spans="1:7" ht="15.75" x14ac:dyDescent="0.25">
      <c r="A99" s="10" t="s">
        <v>23</v>
      </c>
      <c r="B99" s="57" t="s">
        <v>28</v>
      </c>
      <c r="C99" s="55" t="s">
        <v>93</v>
      </c>
      <c r="D99" s="55" t="s">
        <v>94</v>
      </c>
      <c r="E99" s="55">
        <v>407</v>
      </c>
      <c r="F99" s="5"/>
      <c r="G99" s="5"/>
    </row>
    <row r="100" spans="1:7" ht="15.75" x14ac:dyDescent="0.25">
      <c r="A100" s="10" t="s">
        <v>23</v>
      </c>
      <c r="B100" s="57" t="s">
        <v>28</v>
      </c>
      <c r="C100" s="55" t="s">
        <v>151</v>
      </c>
      <c r="D100" s="55" t="s">
        <v>152</v>
      </c>
      <c r="E100" s="55">
        <v>400</v>
      </c>
      <c r="F100" s="5"/>
      <c r="G100" s="5"/>
    </row>
    <row r="101" spans="1:7" ht="15.75" x14ac:dyDescent="0.25">
      <c r="A101" s="10" t="s">
        <v>23</v>
      </c>
      <c r="B101" s="57" t="s">
        <v>28</v>
      </c>
      <c r="C101" s="55" t="s">
        <v>234</v>
      </c>
      <c r="D101" s="55" t="s">
        <v>235</v>
      </c>
      <c r="E101" s="55">
        <v>341</v>
      </c>
      <c r="F101" s="5"/>
      <c r="G101" s="5"/>
    </row>
    <row r="102" spans="1:7" ht="15.75" x14ac:dyDescent="0.25">
      <c r="A102" s="10" t="s">
        <v>23</v>
      </c>
      <c r="B102" s="58" t="s">
        <v>28</v>
      </c>
      <c r="C102" s="53" t="s">
        <v>497</v>
      </c>
      <c r="D102" s="53" t="s">
        <v>498</v>
      </c>
      <c r="E102" s="53">
        <v>446</v>
      </c>
      <c r="F102" s="5"/>
      <c r="G102" s="5"/>
    </row>
    <row r="103" spans="1:7" ht="15.75" x14ac:dyDescent="0.25">
      <c r="A103" s="10" t="s">
        <v>23</v>
      </c>
      <c r="B103" s="57" t="s">
        <v>28</v>
      </c>
      <c r="C103" s="55" t="s">
        <v>127</v>
      </c>
      <c r="D103" s="55" t="s">
        <v>128</v>
      </c>
      <c r="E103" s="55">
        <v>149</v>
      </c>
      <c r="F103" s="5"/>
      <c r="G103" s="5"/>
    </row>
    <row r="104" spans="1:7" ht="15.75" x14ac:dyDescent="0.25">
      <c r="A104" s="10" t="s">
        <v>23</v>
      </c>
      <c r="B104" s="57" t="s">
        <v>28</v>
      </c>
      <c r="C104" s="55" t="s">
        <v>220</v>
      </c>
      <c r="D104" s="55" t="s">
        <v>221</v>
      </c>
      <c r="E104" s="55">
        <v>356</v>
      </c>
      <c r="F104" s="5"/>
      <c r="G104" s="5"/>
    </row>
    <row r="105" spans="1:7" ht="15.75" x14ac:dyDescent="0.25">
      <c r="A105" s="10" t="s">
        <v>23</v>
      </c>
      <c r="B105" s="58" t="s">
        <v>28</v>
      </c>
      <c r="C105" s="53" t="s">
        <v>614</v>
      </c>
      <c r="D105" s="53" t="s">
        <v>615</v>
      </c>
      <c r="E105" s="53">
        <v>289</v>
      </c>
      <c r="F105" s="5"/>
      <c r="G105" s="5"/>
    </row>
    <row r="106" spans="1:7" ht="15.75" x14ac:dyDescent="0.25">
      <c r="A106" s="10" t="s">
        <v>23</v>
      </c>
      <c r="B106" s="57" t="s">
        <v>28</v>
      </c>
      <c r="C106" s="55" t="s">
        <v>81</v>
      </c>
      <c r="D106" s="55" t="s">
        <v>82</v>
      </c>
      <c r="E106" s="55">
        <v>450</v>
      </c>
      <c r="F106" s="5"/>
      <c r="G106" s="5"/>
    </row>
    <row r="107" spans="1:7" ht="15.75" x14ac:dyDescent="0.25">
      <c r="A107" s="10" t="s">
        <v>23</v>
      </c>
      <c r="B107" s="58" t="s">
        <v>28</v>
      </c>
      <c r="C107" s="53" t="s">
        <v>588</v>
      </c>
      <c r="D107" s="53" t="s">
        <v>589</v>
      </c>
      <c r="E107" s="53">
        <v>478</v>
      </c>
      <c r="F107" s="5"/>
      <c r="G107" s="5"/>
    </row>
    <row r="108" spans="1:7" ht="15.75" x14ac:dyDescent="0.25">
      <c r="A108" s="10" t="s">
        <v>23</v>
      </c>
      <c r="B108" s="57" t="s">
        <v>28</v>
      </c>
      <c r="C108" s="55" t="s">
        <v>71</v>
      </c>
      <c r="D108" s="55" t="s">
        <v>72</v>
      </c>
      <c r="E108" s="55">
        <v>388</v>
      </c>
      <c r="F108" s="5"/>
      <c r="G108" s="5"/>
    </row>
    <row r="109" spans="1:7" ht="15.75" x14ac:dyDescent="0.25">
      <c r="A109" s="10" t="s">
        <v>23</v>
      </c>
      <c r="B109" s="58" t="s">
        <v>28</v>
      </c>
      <c r="C109" s="53" t="s">
        <v>427</v>
      </c>
      <c r="D109" s="53" t="s">
        <v>428</v>
      </c>
      <c r="E109" s="53">
        <v>528</v>
      </c>
      <c r="F109" s="5"/>
      <c r="G109" s="5"/>
    </row>
    <row r="110" spans="1:7" ht="15.75" x14ac:dyDescent="0.25">
      <c r="A110" s="10" t="s">
        <v>23</v>
      </c>
      <c r="B110" s="58" t="s">
        <v>28</v>
      </c>
      <c r="C110" s="53" t="s">
        <v>501</v>
      </c>
      <c r="D110" s="53" t="s">
        <v>502</v>
      </c>
      <c r="E110" s="53">
        <v>320</v>
      </c>
      <c r="F110" s="5"/>
      <c r="G110" s="5"/>
    </row>
    <row r="111" spans="1:7" ht="15.75" x14ac:dyDescent="0.25">
      <c r="A111" s="10" t="s">
        <v>23</v>
      </c>
      <c r="B111" s="57" t="s">
        <v>28</v>
      </c>
      <c r="C111" s="55" t="s">
        <v>163</v>
      </c>
      <c r="D111" s="55" t="s">
        <v>164</v>
      </c>
      <c r="E111" s="55">
        <v>250</v>
      </c>
      <c r="F111" s="5"/>
      <c r="G111" s="5"/>
    </row>
    <row r="112" spans="1:7" ht="15.75" x14ac:dyDescent="0.25">
      <c r="A112" s="10" t="s">
        <v>23</v>
      </c>
      <c r="B112" s="57" t="s">
        <v>28</v>
      </c>
      <c r="C112" s="55" t="s">
        <v>236</v>
      </c>
      <c r="D112" s="55" t="s">
        <v>237</v>
      </c>
      <c r="E112" s="55">
        <v>315</v>
      </c>
      <c r="F112" s="5"/>
      <c r="G112" s="5"/>
    </row>
    <row r="113" spans="1:7" ht="15.75" x14ac:dyDescent="0.25">
      <c r="A113" s="10" t="s">
        <v>23</v>
      </c>
      <c r="B113" s="57" t="s">
        <v>28</v>
      </c>
      <c r="C113" s="55" t="s">
        <v>196</v>
      </c>
      <c r="D113" s="55" t="s">
        <v>197</v>
      </c>
      <c r="E113" s="55">
        <v>515</v>
      </c>
      <c r="F113" s="5"/>
      <c r="G113" s="5"/>
    </row>
    <row r="114" spans="1:7" ht="15.75" x14ac:dyDescent="0.25">
      <c r="A114" s="10" t="s">
        <v>23</v>
      </c>
      <c r="B114" s="58" t="s">
        <v>28</v>
      </c>
      <c r="C114" s="53" t="s">
        <v>581</v>
      </c>
      <c r="D114" s="53" t="s">
        <v>582</v>
      </c>
      <c r="E114" s="53">
        <v>702</v>
      </c>
      <c r="F114" s="5"/>
      <c r="G114" s="5"/>
    </row>
    <row r="115" spans="1:7" ht="15.75" x14ac:dyDescent="0.25">
      <c r="A115" s="10" t="s">
        <v>23</v>
      </c>
      <c r="B115" s="58" t="s">
        <v>28</v>
      </c>
      <c r="C115" s="53" t="s">
        <v>433</v>
      </c>
      <c r="D115" s="53" t="s">
        <v>434</v>
      </c>
      <c r="E115" s="53">
        <v>457</v>
      </c>
      <c r="F115" s="5"/>
      <c r="G115" s="5"/>
    </row>
    <row r="116" spans="1:7" ht="15.75" x14ac:dyDescent="0.25">
      <c r="A116" s="10" t="s">
        <v>23</v>
      </c>
      <c r="B116" s="57" t="s">
        <v>28</v>
      </c>
      <c r="C116" s="55" t="s">
        <v>262</v>
      </c>
      <c r="D116" s="55" t="s">
        <v>263</v>
      </c>
      <c r="E116" s="55">
        <v>330</v>
      </c>
      <c r="F116" s="5"/>
      <c r="G116" s="5"/>
    </row>
    <row r="117" spans="1:7" ht="15.75" x14ac:dyDescent="0.25">
      <c r="A117" s="10" t="s">
        <v>23</v>
      </c>
      <c r="B117" s="58" t="s">
        <v>28</v>
      </c>
      <c r="C117" s="53" t="s">
        <v>355</v>
      </c>
      <c r="D117" s="53" t="s">
        <v>356</v>
      </c>
      <c r="E117" s="53">
        <v>285</v>
      </c>
      <c r="F117" s="5"/>
      <c r="G117" s="5"/>
    </row>
    <row r="118" spans="1:7" ht="15.75" x14ac:dyDescent="0.25">
      <c r="A118" s="10" t="s">
        <v>23</v>
      </c>
      <c r="B118" s="57" t="s">
        <v>28</v>
      </c>
      <c r="C118" s="55" t="s">
        <v>125</v>
      </c>
      <c r="D118" s="55" t="s">
        <v>126</v>
      </c>
      <c r="E118" s="55">
        <v>375</v>
      </c>
      <c r="F118" s="5"/>
      <c r="G118" s="5"/>
    </row>
    <row r="119" spans="1:7" ht="15.75" x14ac:dyDescent="0.25">
      <c r="A119" s="10" t="s">
        <v>23</v>
      </c>
      <c r="B119" s="58" t="s">
        <v>28</v>
      </c>
      <c r="C119" s="53" t="s">
        <v>467</v>
      </c>
      <c r="D119" s="53" t="s">
        <v>468</v>
      </c>
      <c r="E119" s="53">
        <v>301</v>
      </c>
      <c r="F119" s="5"/>
      <c r="G119" s="5"/>
    </row>
    <row r="120" spans="1:7" ht="15.75" x14ac:dyDescent="0.25">
      <c r="A120" s="10" t="s">
        <v>23</v>
      </c>
      <c r="B120" s="57" t="s">
        <v>28</v>
      </c>
      <c r="C120" s="55" t="s">
        <v>121</v>
      </c>
      <c r="D120" s="55" t="s">
        <v>122</v>
      </c>
      <c r="E120" s="55">
        <v>385</v>
      </c>
      <c r="F120" s="5"/>
      <c r="G120" s="5"/>
    </row>
    <row r="121" spans="1:7" ht="15.75" x14ac:dyDescent="0.25">
      <c r="A121" s="10" t="s">
        <v>23</v>
      </c>
      <c r="B121" s="58" t="s">
        <v>28</v>
      </c>
      <c r="C121" s="53" t="s">
        <v>531</v>
      </c>
      <c r="D121" s="53" t="s">
        <v>532</v>
      </c>
      <c r="E121" s="53">
        <v>361</v>
      </c>
      <c r="F121" s="5"/>
      <c r="G121" s="5"/>
    </row>
    <row r="122" spans="1:7" x14ac:dyDescent="0.2">
      <c r="A122" s="10" t="s">
        <v>23</v>
      </c>
      <c r="B122" s="60" t="s">
        <v>29</v>
      </c>
      <c r="C122" s="53" t="s">
        <v>521</v>
      </c>
      <c r="D122" s="53" t="s">
        <v>522</v>
      </c>
      <c r="E122" s="53">
        <v>427</v>
      </c>
    </row>
    <row r="123" spans="1:7" x14ac:dyDescent="0.2">
      <c r="A123" s="10" t="s">
        <v>23</v>
      </c>
      <c r="B123" s="60" t="s">
        <v>29</v>
      </c>
      <c r="C123" s="53" t="s">
        <v>367</v>
      </c>
      <c r="D123" s="53" t="s">
        <v>368</v>
      </c>
      <c r="E123" s="53">
        <v>322</v>
      </c>
    </row>
    <row r="124" spans="1:7" x14ac:dyDescent="0.2">
      <c r="A124" s="10" t="s">
        <v>23</v>
      </c>
      <c r="B124" s="60" t="s">
        <v>29</v>
      </c>
      <c r="C124" s="53" t="s">
        <v>327</v>
      </c>
      <c r="D124" s="53" t="s">
        <v>328</v>
      </c>
      <c r="E124" s="53">
        <v>512</v>
      </c>
    </row>
    <row r="125" spans="1:7" x14ac:dyDescent="0.2">
      <c r="A125" s="10" t="s">
        <v>23</v>
      </c>
      <c r="B125" s="60" t="s">
        <v>29</v>
      </c>
      <c r="C125" s="53" t="s">
        <v>369</v>
      </c>
      <c r="D125" s="53" t="s">
        <v>370</v>
      </c>
      <c r="E125" s="53">
        <v>525</v>
      </c>
    </row>
    <row r="126" spans="1:7" x14ac:dyDescent="0.2">
      <c r="A126" s="10" t="s">
        <v>23</v>
      </c>
      <c r="B126" s="60" t="s">
        <v>29</v>
      </c>
      <c r="C126" s="53" t="s">
        <v>449</v>
      </c>
      <c r="D126" s="53" t="s">
        <v>450</v>
      </c>
      <c r="E126" s="53">
        <v>354</v>
      </c>
    </row>
    <row r="127" spans="1:7" x14ac:dyDescent="0.2">
      <c r="A127" s="10" t="s">
        <v>23</v>
      </c>
      <c r="B127" s="59" t="s">
        <v>29</v>
      </c>
      <c r="C127" s="55" t="s">
        <v>133</v>
      </c>
      <c r="D127" s="55" t="s">
        <v>134</v>
      </c>
      <c r="E127" s="55">
        <v>403</v>
      </c>
    </row>
    <row r="128" spans="1:7" x14ac:dyDescent="0.2">
      <c r="A128" s="10" t="s">
        <v>23</v>
      </c>
      <c r="B128" s="59" t="s">
        <v>29</v>
      </c>
      <c r="C128" s="55" t="s">
        <v>200</v>
      </c>
      <c r="D128" s="55" t="s">
        <v>201</v>
      </c>
      <c r="E128" s="55">
        <v>428</v>
      </c>
    </row>
    <row r="129" spans="1:5" x14ac:dyDescent="0.2">
      <c r="A129" s="10" t="s">
        <v>23</v>
      </c>
      <c r="B129" s="60" t="s">
        <v>29</v>
      </c>
      <c r="C129" s="53" t="s">
        <v>353</v>
      </c>
      <c r="D129" s="53" t="s">
        <v>354</v>
      </c>
      <c r="E129" s="53">
        <v>363</v>
      </c>
    </row>
    <row r="130" spans="1:5" x14ac:dyDescent="0.2">
      <c r="A130" s="10" t="s">
        <v>23</v>
      </c>
      <c r="B130" s="60" t="s">
        <v>29</v>
      </c>
      <c r="C130" s="53" t="s">
        <v>661</v>
      </c>
      <c r="D130" s="53" t="s">
        <v>237</v>
      </c>
      <c r="E130" s="53">
        <v>315</v>
      </c>
    </row>
    <row r="131" spans="1:5" x14ac:dyDescent="0.2">
      <c r="A131" s="10" t="s">
        <v>23</v>
      </c>
      <c r="B131" s="59" t="s">
        <v>29</v>
      </c>
      <c r="C131" s="55" t="s">
        <v>103</v>
      </c>
      <c r="D131" s="55" t="s">
        <v>104</v>
      </c>
      <c r="E131" s="55">
        <v>318</v>
      </c>
    </row>
    <row r="132" spans="1:5" x14ac:dyDescent="0.2">
      <c r="A132" s="10" t="s">
        <v>23</v>
      </c>
      <c r="B132" s="59" t="s">
        <v>29</v>
      </c>
      <c r="C132" s="55" t="s">
        <v>305</v>
      </c>
      <c r="D132" s="55" t="s">
        <v>306</v>
      </c>
      <c r="E132" s="55">
        <v>338</v>
      </c>
    </row>
    <row r="133" spans="1:5" x14ac:dyDescent="0.2">
      <c r="A133" s="10" t="s">
        <v>23</v>
      </c>
      <c r="B133" s="59" t="s">
        <v>29</v>
      </c>
      <c r="C133" s="55" t="s">
        <v>286</v>
      </c>
      <c r="D133" s="55" t="s">
        <v>287</v>
      </c>
      <c r="E133" s="55">
        <v>455</v>
      </c>
    </row>
    <row r="134" spans="1:5" x14ac:dyDescent="0.2">
      <c r="A134" s="10" t="s">
        <v>23</v>
      </c>
      <c r="B134" s="60" t="s">
        <v>29</v>
      </c>
      <c r="C134" s="53" t="s">
        <v>499</v>
      </c>
      <c r="D134" s="53" t="s">
        <v>500</v>
      </c>
      <c r="E134" s="53">
        <v>138</v>
      </c>
    </row>
    <row r="135" spans="1:5" x14ac:dyDescent="0.2">
      <c r="A135" s="10" t="s">
        <v>23</v>
      </c>
      <c r="B135" s="60" t="s">
        <v>29</v>
      </c>
      <c r="C135" s="53" t="s">
        <v>533</v>
      </c>
      <c r="D135" s="53" t="s">
        <v>534</v>
      </c>
      <c r="E135" s="53">
        <v>300</v>
      </c>
    </row>
    <row r="136" spans="1:5" x14ac:dyDescent="0.2">
      <c r="A136" s="10" t="s">
        <v>23</v>
      </c>
      <c r="B136" s="60" t="s">
        <v>29</v>
      </c>
      <c r="C136" s="53" t="s">
        <v>405</v>
      </c>
      <c r="D136" s="53" t="s">
        <v>406</v>
      </c>
      <c r="E136" s="53">
        <v>230</v>
      </c>
    </row>
    <row r="137" spans="1:5" x14ac:dyDescent="0.2">
      <c r="A137" s="10" t="s">
        <v>23</v>
      </c>
      <c r="B137" s="60" t="s">
        <v>29</v>
      </c>
      <c r="C137" s="53" t="s">
        <v>417</v>
      </c>
      <c r="D137" s="53" t="s">
        <v>418</v>
      </c>
      <c r="E137" s="53">
        <v>417</v>
      </c>
    </row>
    <row r="138" spans="1:5" x14ac:dyDescent="0.2">
      <c r="A138" s="10" t="s">
        <v>23</v>
      </c>
      <c r="B138" s="60" t="s">
        <v>29</v>
      </c>
      <c r="C138" s="53" t="s">
        <v>421</v>
      </c>
      <c r="D138" s="53" t="s">
        <v>422</v>
      </c>
      <c r="E138" s="53">
        <v>335</v>
      </c>
    </row>
    <row r="139" spans="1:5" x14ac:dyDescent="0.2">
      <c r="A139" s="10" t="s">
        <v>23</v>
      </c>
      <c r="B139" s="60" t="s">
        <v>29</v>
      </c>
      <c r="C139" s="53" t="s">
        <v>359</v>
      </c>
      <c r="D139" s="53" t="s">
        <v>360</v>
      </c>
      <c r="E139" s="53">
        <v>326</v>
      </c>
    </row>
    <row r="140" spans="1:5" x14ac:dyDescent="0.2">
      <c r="A140" s="10" t="s">
        <v>23</v>
      </c>
      <c r="B140" s="59" t="s">
        <v>29</v>
      </c>
      <c r="C140" s="55" t="s">
        <v>179</v>
      </c>
      <c r="D140" s="55" t="s">
        <v>180</v>
      </c>
      <c r="E140" s="55">
        <v>293</v>
      </c>
    </row>
    <row r="141" spans="1:5" x14ac:dyDescent="0.2">
      <c r="A141" s="10" t="s">
        <v>23</v>
      </c>
      <c r="B141" s="60" t="s">
        <v>29</v>
      </c>
      <c r="C141" s="53" t="s">
        <v>602</v>
      </c>
      <c r="D141" s="53" t="s">
        <v>603</v>
      </c>
      <c r="E141" s="53">
        <v>309</v>
      </c>
    </row>
    <row r="142" spans="1:5" x14ac:dyDescent="0.2">
      <c r="A142" s="10" t="s">
        <v>23</v>
      </c>
      <c r="B142" s="59" t="s">
        <v>29</v>
      </c>
      <c r="C142" s="55" t="s">
        <v>202</v>
      </c>
      <c r="D142" s="55" t="s">
        <v>203</v>
      </c>
      <c r="E142" s="55">
        <v>300</v>
      </c>
    </row>
    <row r="143" spans="1:5" x14ac:dyDescent="0.2">
      <c r="A143" s="10" t="s">
        <v>23</v>
      </c>
      <c r="B143" s="60" t="s">
        <v>29</v>
      </c>
      <c r="C143" s="53" t="s">
        <v>329</v>
      </c>
      <c r="D143" s="53" t="s">
        <v>330</v>
      </c>
      <c r="E143" s="53">
        <v>438</v>
      </c>
    </row>
    <row r="144" spans="1:5" x14ac:dyDescent="0.2">
      <c r="A144" s="10" t="s">
        <v>23</v>
      </c>
      <c r="B144" s="60" t="s">
        <v>29</v>
      </c>
      <c r="C144" s="53" t="s">
        <v>361</v>
      </c>
      <c r="D144" s="53" t="s">
        <v>362</v>
      </c>
      <c r="E144" s="53">
        <v>280</v>
      </c>
    </row>
    <row r="145" spans="1:7" x14ac:dyDescent="0.2">
      <c r="A145" s="10" t="s">
        <v>23</v>
      </c>
      <c r="B145" s="59" t="s">
        <v>29</v>
      </c>
      <c r="C145" s="55" t="s">
        <v>75</v>
      </c>
      <c r="D145" s="55" t="s">
        <v>76</v>
      </c>
      <c r="E145" s="55">
        <v>549</v>
      </c>
    </row>
    <row r="146" spans="1:7" x14ac:dyDescent="0.2">
      <c r="A146" s="10" t="s">
        <v>23</v>
      </c>
      <c r="B146" s="60" t="s">
        <v>29</v>
      </c>
      <c r="C146" s="53" t="s">
        <v>495</v>
      </c>
      <c r="D146" s="53" t="s">
        <v>496</v>
      </c>
      <c r="E146" s="53">
        <v>455</v>
      </c>
    </row>
    <row r="147" spans="1:7" x14ac:dyDescent="0.2">
      <c r="A147" s="10" t="s">
        <v>23</v>
      </c>
      <c r="B147" s="59" t="s">
        <v>29</v>
      </c>
      <c r="C147" s="55" t="s">
        <v>38</v>
      </c>
      <c r="D147" s="55" t="s">
        <v>39</v>
      </c>
      <c r="E147" s="55">
        <v>300</v>
      </c>
    </row>
    <row r="148" spans="1:7" x14ac:dyDescent="0.2">
      <c r="A148" s="10" t="s">
        <v>23</v>
      </c>
      <c r="B148" s="60" t="s">
        <v>29</v>
      </c>
      <c r="C148" s="53" t="s">
        <v>577</v>
      </c>
      <c r="D148" s="53" t="s">
        <v>578</v>
      </c>
      <c r="E148" s="53">
        <v>380</v>
      </c>
    </row>
    <row r="149" spans="1:7" x14ac:dyDescent="0.2">
      <c r="A149" s="10" t="s">
        <v>23</v>
      </c>
      <c r="B149" s="59" t="s">
        <v>29</v>
      </c>
      <c r="C149" s="55" t="s">
        <v>135</v>
      </c>
      <c r="D149" s="55" t="s">
        <v>136</v>
      </c>
      <c r="E149" s="55">
        <v>469</v>
      </c>
    </row>
    <row r="150" spans="1:7" x14ac:dyDescent="0.2">
      <c r="A150" s="10" t="s">
        <v>23</v>
      </c>
      <c r="B150" s="59" t="s">
        <v>29</v>
      </c>
      <c r="C150" s="55" t="s">
        <v>204</v>
      </c>
      <c r="D150" s="55" t="s">
        <v>205</v>
      </c>
      <c r="E150" s="55">
        <v>400</v>
      </c>
    </row>
    <row r="151" spans="1:7" x14ac:dyDescent="0.2">
      <c r="A151" s="10" t="s">
        <v>23</v>
      </c>
      <c r="B151" s="59" t="s">
        <v>29</v>
      </c>
      <c r="C151" s="55" t="s">
        <v>319</v>
      </c>
      <c r="D151" s="55" t="s">
        <v>320</v>
      </c>
      <c r="E151" s="55">
        <v>367</v>
      </c>
    </row>
    <row r="152" spans="1:7" x14ac:dyDescent="0.2">
      <c r="A152" s="10" t="s">
        <v>23</v>
      </c>
      <c r="B152" s="59" t="s">
        <v>29</v>
      </c>
      <c r="C152" s="55" t="s">
        <v>270</v>
      </c>
      <c r="D152" s="55" t="s">
        <v>271</v>
      </c>
      <c r="E152" s="55">
        <v>225</v>
      </c>
    </row>
    <row r="153" spans="1:7" x14ac:dyDescent="0.2">
      <c r="A153" s="10" t="s">
        <v>23</v>
      </c>
      <c r="B153" s="59" t="s">
        <v>29</v>
      </c>
      <c r="C153" s="55" t="s">
        <v>69</v>
      </c>
      <c r="D153" s="55" t="s">
        <v>70</v>
      </c>
      <c r="E153" s="55">
        <v>608</v>
      </c>
    </row>
    <row r="154" spans="1:7" ht="15.75" x14ac:dyDescent="0.25">
      <c r="A154" s="10" t="s">
        <v>23</v>
      </c>
      <c r="B154" s="59" t="s">
        <v>29</v>
      </c>
      <c r="C154" s="55" t="s">
        <v>97</v>
      </c>
      <c r="D154" s="55" t="s">
        <v>98</v>
      </c>
      <c r="E154" s="55">
        <v>550</v>
      </c>
      <c r="F154" s="5"/>
      <c r="G154" s="5"/>
    </row>
    <row r="155" spans="1:7" ht="15.75" x14ac:dyDescent="0.25">
      <c r="A155" s="10" t="s">
        <v>23</v>
      </c>
      <c r="B155" s="59" t="s">
        <v>29</v>
      </c>
      <c r="C155" s="55" t="s">
        <v>192</v>
      </c>
      <c r="D155" s="55" t="s">
        <v>193</v>
      </c>
      <c r="E155" s="55">
        <v>388</v>
      </c>
      <c r="F155" s="5"/>
      <c r="G155" s="5"/>
    </row>
    <row r="156" spans="1:7" ht="15.75" x14ac:dyDescent="0.25">
      <c r="A156" s="10" t="s">
        <v>23</v>
      </c>
      <c r="B156" s="59" t="s">
        <v>29</v>
      </c>
      <c r="C156" s="55" t="s">
        <v>190</v>
      </c>
      <c r="D156" s="55" t="s">
        <v>191</v>
      </c>
      <c r="E156" s="55">
        <v>204</v>
      </c>
      <c r="F156" s="5"/>
      <c r="G156" s="5"/>
    </row>
    <row r="157" spans="1:7" ht="15.75" x14ac:dyDescent="0.25">
      <c r="A157" s="10" t="s">
        <v>23</v>
      </c>
      <c r="B157" s="60" t="s">
        <v>29</v>
      </c>
      <c r="C157" s="53" t="s">
        <v>441</v>
      </c>
      <c r="D157" s="53" t="s">
        <v>442</v>
      </c>
      <c r="E157" s="53">
        <v>450</v>
      </c>
      <c r="F157" s="5"/>
      <c r="G157" s="5"/>
    </row>
    <row r="158" spans="1:7" ht="15.75" x14ac:dyDescent="0.25">
      <c r="A158" s="10" t="s">
        <v>23</v>
      </c>
      <c r="B158" s="60" t="s">
        <v>29</v>
      </c>
      <c r="C158" s="53" t="s">
        <v>371</v>
      </c>
      <c r="D158" s="53" t="s">
        <v>372</v>
      </c>
      <c r="E158" s="53">
        <v>341</v>
      </c>
      <c r="F158" s="5"/>
      <c r="G158" s="5"/>
    </row>
    <row r="159" spans="1:7" ht="15.75" x14ac:dyDescent="0.25">
      <c r="A159" s="10" t="s">
        <v>23</v>
      </c>
      <c r="B159" s="59" t="s">
        <v>29</v>
      </c>
      <c r="C159" s="55" t="s">
        <v>169</v>
      </c>
      <c r="D159" s="55" t="s">
        <v>170</v>
      </c>
      <c r="E159" s="55">
        <v>501</v>
      </c>
      <c r="F159" s="5"/>
      <c r="G159" s="5"/>
    </row>
    <row r="160" spans="1:7" ht="15.75" x14ac:dyDescent="0.25">
      <c r="A160" s="10" t="s">
        <v>23</v>
      </c>
      <c r="B160" s="59" t="s">
        <v>29</v>
      </c>
      <c r="C160" s="55" t="s">
        <v>91</v>
      </c>
      <c r="D160" s="55" t="s">
        <v>92</v>
      </c>
      <c r="E160" s="55">
        <v>312</v>
      </c>
      <c r="F160" s="5"/>
      <c r="G160" s="5"/>
    </row>
    <row r="161" spans="1:7" ht="15.75" x14ac:dyDescent="0.25">
      <c r="A161" s="10" t="s">
        <v>23</v>
      </c>
      <c r="B161" s="59" t="s">
        <v>29</v>
      </c>
      <c r="C161" s="55" t="s">
        <v>143</v>
      </c>
      <c r="D161" s="55" t="s">
        <v>144</v>
      </c>
      <c r="E161" s="55">
        <v>400</v>
      </c>
      <c r="F161" s="5"/>
      <c r="G161" s="5"/>
    </row>
    <row r="162" spans="1:7" ht="15.75" x14ac:dyDescent="0.25">
      <c r="A162" s="10" t="s">
        <v>23</v>
      </c>
      <c r="B162" s="59" t="s">
        <v>29</v>
      </c>
      <c r="C162" s="55" t="s">
        <v>311</v>
      </c>
      <c r="D162" s="55" t="s">
        <v>312</v>
      </c>
      <c r="E162" s="55">
        <v>268</v>
      </c>
      <c r="F162" s="5"/>
      <c r="G162" s="5"/>
    </row>
    <row r="163" spans="1:7" ht="15.75" x14ac:dyDescent="0.25">
      <c r="A163" s="10" t="s">
        <v>23</v>
      </c>
      <c r="B163" s="59" t="s">
        <v>29</v>
      </c>
      <c r="C163" s="55" t="s">
        <v>278</v>
      </c>
      <c r="D163" s="55" t="s">
        <v>279</v>
      </c>
      <c r="E163" s="55">
        <v>391</v>
      </c>
      <c r="F163" s="5"/>
      <c r="G163" s="5"/>
    </row>
    <row r="164" spans="1:7" ht="15.75" x14ac:dyDescent="0.25">
      <c r="A164" s="10" t="s">
        <v>23</v>
      </c>
      <c r="B164" s="59" t="s">
        <v>29</v>
      </c>
      <c r="C164" s="55" t="s">
        <v>303</v>
      </c>
      <c r="D164" s="55" t="s">
        <v>304</v>
      </c>
      <c r="E164" s="55">
        <v>445</v>
      </c>
      <c r="F164" s="5"/>
      <c r="G164" s="5"/>
    </row>
    <row r="165" spans="1:7" ht="15.75" x14ac:dyDescent="0.25">
      <c r="A165" s="10" t="s">
        <v>23</v>
      </c>
      <c r="B165" s="60" t="s">
        <v>29</v>
      </c>
      <c r="C165" s="53" t="s">
        <v>517</v>
      </c>
      <c r="D165" s="53" t="s">
        <v>518</v>
      </c>
      <c r="E165" s="53">
        <v>252</v>
      </c>
      <c r="F165" s="5"/>
      <c r="G165" s="5"/>
    </row>
    <row r="166" spans="1:7" ht="15.75" x14ac:dyDescent="0.25">
      <c r="A166" s="10" t="s">
        <v>23</v>
      </c>
      <c r="B166" s="59" t="s">
        <v>29</v>
      </c>
      <c r="C166" s="55" t="s">
        <v>99</v>
      </c>
      <c r="D166" s="55" t="s">
        <v>100</v>
      </c>
      <c r="E166" s="55">
        <v>218</v>
      </c>
      <c r="F166" s="5"/>
      <c r="G166" s="5"/>
    </row>
    <row r="167" spans="1:7" ht="15.75" x14ac:dyDescent="0.25">
      <c r="A167" s="10" t="s">
        <v>23</v>
      </c>
      <c r="B167" s="59" t="s">
        <v>29</v>
      </c>
      <c r="C167" s="55" t="s">
        <v>218</v>
      </c>
      <c r="D167" s="55" t="s">
        <v>219</v>
      </c>
      <c r="E167" s="55">
        <v>360</v>
      </c>
      <c r="F167" s="5"/>
      <c r="G167" s="5"/>
    </row>
    <row r="168" spans="1:7" ht="15.75" x14ac:dyDescent="0.25">
      <c r="A168" s="10" t="s">
        <v>23</v>
      </c>
      <c r="B168" s="60" t="s">
        <v>29</v>
      </c>
      <c r="C168" s="53" t="s">
        <v>608</v>
      </c>
      <c r="D168" s="53" t="s">
        <v>609</v>
      </c>
      <c r="E168" s="53">
        <v>315</v>
      </c>
      <c r="F168" s="5"/>
      <c r="G168" s="5"/>
    </row>
    <row r="169" spans="1:7" ht="15.75" x14ac:dyDescent="0.25">
      <c r="A169" s="10" t="s">
        <v>23</v>
      </c>
      <c r="B169" s="59" t="s">
        <v>29</v>
      </c>
      <c r="C169" s="55" t="s">
        <v>244</v>
      </c>
      <c r="D169" s="55" t="s">
        <v>245</v>
      </c>
      <c r="E169" s="55">
        <v>288</v>
      </c>
      <c r="F169" s="5"/>
      <c r="G169" s="5"/>
    </row>
    <row r="170" spans="1:7" ht="15.75" x14ac:dyDescent="0.25">
      <c r="A170" s="10" t="s">
        <v>23</v>
      </c>
      <c r="B170" s="59" t="s">
        <v>29</v>
      </c>
      <c r="C170" s="55" t="s">
        <v>288</v>
      </c>
      <c r="D170" s="55" t="s">
        <v>289</v>
      </c>
      <c r="E170" s="55">
        <v>434</v>
      </c>
      <c r="F170" s="5"/>
      <c r="G170" s="5"/>
    </row>
    <row r="171" spans="1:7" ht="15.75" x14ac:dyDescent="0.25">
      <c r="A171" s="10" t="s">
        <v>23</v>
      </c>
      <c r="B171" s="60" t="s">
        <v>29</v>
      </c>
      <c r="C171" s="53" t="s">
        <v>341</v>
      </c>
      <c r="D171" s="53" t="s">
        <v>342</v>
      </c>
      <c r="E171" s="53">
        <v>359</v>
      </c>
      <c r="F171" s="5"/>
      <c r="G171" s="5"/>
    </row>
    <row r="172" spans="1:7" ht="15.75" x14ac:dyDescent="0.25">
      <c r="A172" s="10" t="s">
        <v>23</v>
      </c>
      <c r="B172" s="60" t="s">
        <v>29</v>
      </c>
      <c r="C172" s="53" t="s">
        <v>413</v>
      </c>
      <c r="D172" s="53" t="s">
        <v>414</v>
      </c>
      <c r="E172" s="53">
        <v>375</v>
      </c>
      <c r="F172" s="5"/>
      <c r="G172" s="5"/>
    </row>
    <row r="173" spans="1:7" ht="15.75" x14ac:dyDescent="0.25">
      <c r="A173" s="10" t="s">
        <v>23</v>
      </c>
      <c r="B173" s="60" t="s">
        <v>29</v>
      </c>
      <c r="C173" s="53" t="s">
        <v>596</v>
      </c>
      <c r="D173" s="53" t="s">
        <v>597</v>
      </c>
      <c r="E173" s="53">
        <v>415</v>
      </c>
      <c r="F173" s="5"/>
      <c r="G173" s="5"/>
    </row>
    <row r="174" spans="1:7" ht="15.75" x14ac:dyDescent="0.25">
      <c r="A174" s="10" t="s">
        <v>23</v>
      </c>
      <c r="B174" s="60" t="s">
        <v>29</v>
      </c>
      <c r="C174" s="53" t="s">
        <v>395</v>
      </c>
      <c r="D174" s="53" t="s">
        <v>396</v>
      </c>
      <c r="E174" s="53">
        <v>329</v>
      </c>
      <c r="F174" s="5"/>
      <c r="G174" s="5"/>
    </row>
    <row r="175" spans="1:7" ht="15.75" x14ac:dyDescent="0.25">
      <c r="A175" s="10" t="s">
        <v>23</v>
      </c>
      <c r="B175" s="59" t="s">
        <v>29</v>
      </c>
      <c r="C175" s="55" t="s">
        <v>117</v>
      </c>
      <c r="D175" s="55" t="s">
        <v>118</v>
      </c>
      <c r="E175" s="55">
        <v>249</v>
      </c>
      <c r="F175" s="5"/>
      <c r="G175" s="5"/>
    </row>
    <row r="176" spans="1:7" ht="15.75" x14ac:dyDescent="0.25">
      <c r="A176" s="10" t="s">
        <v>23</v>
      </c>
      <c r="B176" s="60" t="s">
        <v>29</v>
      </c>
      <c r="C176" s="53" t="s">
        <v>479</v>
      </c>
      <c r="D176" s="53" t="s">
        <v>480</v>
      </c>
      <c r="E176" s="53">
        <v>693</v>
      </c>
      <c r="F176" s="5"/>
      <c r="G176" s="5"/>
    </row>
    <row r="177" spans="1:7" ht="15.75" x14ac:dyDescent="0.25">
      <c r="A177" s="10" t="s">
        <v>23</v>
      </c>
      <c r="B177" s="59" t="s">
        <v>29</v>
      </c>
      <c r="C177" s="55" t="s">
        <v>315</v>
      </c>
      <c r="D177" s="55" t="s">
        <v>316</v>
      </c>
      <c r="E177" s="55">
        <v>413</v>
      </c>
      <c r="F177" s="5"/>
      <c r="G177" s="5"/>
    </row>
    <row r="178" spans="1:7" ht="15.75" x14ac:dyDescent="0.25">
      <c r="A178" s="10" t="s">
        <v>23</v>
      </c>
      <c r="B178" s="60" t="s">
        <v>29</v>
      </c>
      <c r="C178" s="53" t="s">
        <v>549</v>
      </c>
      <c r="D178" s="53" t="s">
        <v>550</v>
      </c>
      <c r="E178" s="53">
        <v>274</v>
      </c>
      <c r="F178" s="5"/>
      <c r="G178" s="5"/>
    </row>
    <row r="179" spans="1:7" ht="15.75" x14ac:dyDescent="0.25">
      <c r="A179" s="10" t="s">
        <v>23</v>
      </c>
      <c r="B179" s="60" t="s">
        <v>29</v>
      </c>
      <c r="C179" s="53" t="s">
        <v>465</v>
      </c>
      <c r="D179" s="53" t="s">
        <v>466</v>
      </c>
      <c r="E179" s="53">
        <v>552</v>
      </c>
      <c r="F179" s="5"/>
      <c r="G179" s="5"/>
    </row>
    <row r="180" spans="1:7" ht="15.75" x14ac:dyDescent="0.25">
      <c r="A180" s="10" t="s">
        <v>23</v>
      </c>
      <c r="B180" s="59" t="s">
        <v>29</v>
      </c>
      <c r="C180" s="55" t="s">
        <v>89</v>
      </c>
      <c r="D180" s="55" t="s">
        <v>90</v>
      </c>
      <c r="E180" s="55">
        <v>346</v>
      </c>
      <c r="F180" s="5"/>
      <c r="G180" s="5"/>
    </row>
    <row r="181" spans="1:7" ht="15.75" x14ac:dyDescent="0.25">
      <c r="A181" s="10" t="s">
        <v>23</v>
      </c>
      <c r="B181" s="59" t="s">
        <v>29</v>
      </c>
      <c r="C181" s="55" t="s">
        <v>105</v>
      </c>
      <c r="D181" s="55" t="s">
        <v>106</v>
      </c>
      <c r="E181" s="55">
        <v>580</v>
      </c>
      <c r="F181" s="5"/>
      <c r="G181" s="5"/>
    </row>
    <row r="182" spans="1:7" x14ac:dyDescent="0.2">
      <c r="A182" s="10" t="s">
        <v>23</v>
      </c>
      <c r="B182" s="61" t="s">
        <v>26</v>
      </c>
      <c r="C182" s="55" t="s">
        <v>131</v>
      </c>
      <c r="D182" s="55" t="s">
        <v>132</v>
      </c>
      <c r="E182" s="55">
        <v>366</v>
      </c>
    </row>
    <row r="183" spans="1:7" x14ac:dyDescent="0.2">
      <c r="A183" s="10" t="s">
        <v>23</v>
      </c>
      <c r="B183" s="61" t="s">
        <v>26</v>
      </c>
      <c r="C183" s="55" t="s">
        <v>36</v>
      </c>
      <c r="D183" s="55" t="s">
        <v>37</v>
      </c>
      <c r="E183" s="55">
        <v>515</v>
      </c>
    </row>
    <row r="184" spans="1:7" x14ac:dyDescent="0.2">
      <c r="A184" s="10" t="s">
        <v>23</v>
      </c>
      <c r="B184" s="62" t="s">
        <v>26</v>
      </c>
      <c r="C184" s="53" t="s">
        <v>523</v>
      </c>
      <c r="D184" s="53" t="s">
        <v>524</v>
      </c>
      <c r="E184" s="53">
        <v>414</v>
      </c>
    </row>
    <row r="185" spans="1:7" x14ac:dyDescent="0.2">
      <c r="A185" s="10" t="s">
        <v>23</v>
      </c>
      <c r="B185" s="61" t="s">
        <v>26</v>
      </c>
      <c r="C185" s="55" t="s">
        <v>177</v>
      </c>
      <c r="D185" s="55" t="s">
        <v>178</v>
      </c>
      <c r="E185" s="55">
        <v>402</v>
      </c>
    </row>
    <row r="186" spans="1:7" x14ac:dyDescent="0.2">
      <c r="A186" s="10" t="s">
        <v>23</v>
      </c>
      <c r="B186" s="62" t="s">
        <v>26</v>
      </c>
      <c r="C186" s="53" t="s">
        <v>575</v>
      </c>
      <c r="D186" s="53" t="s">
        <v>576</v>
      </c>
      <c r="E186" s="53">
        <v>355</v>
      </c>
    </row>
    <row r="187" spans="1:7" x14ac:dyDescent="0.2">
      <c r="A187" s="10" t="s">
        <v>23</v>
      </c>
      <c r="B187" s="62" t="s">
        <v>26</v>
      </c>
      <c r="C187" s="53" t="s">
        <v>561</v>
      </c>
      <c r="D187" s="53" t="s">
        <v>562</v>
      </c>
      <c r="E187" s="53">
        <v>400</v>
      </c>
    </row>
    <row r="188" spans="1:7" x14ac:dyDescent="0.2">
      <c r="A188" s="10" t="s">
        <v>23</v>
      </c>
      <c r="B188" s="62" t="s">
        <v>26</v>
      </c>
      <c r="C188" s="53" t="s">
        <v>365</v>
      </c>
      <c r="D188" s="53" t="s">
        <v>366</v>
      </c>
      <c r="E188" s="53">
        <v>300</v>
      </c>
    </row>
    <row r="189" spans="1:7" x14ac:dyDescent="0.2">
      <c r="A189" s="10" t="s">
        <v>23</v>
      </c>
      <c r="B189" s="61" t="s">
        <v>26</v>
      </c>
      <c r="C189" s="55" t="s">
        <v>313</v>
      </c>
      <c r="D189" s="55" t="s">
        <v>314</v>
      </c>
      <c r="E189" s="55">
        <v>337</v>
      </c>
    </row>
    <row r="190" spans="1:7" x14ac:dyDescent="0.2">
      <c r="A190" s="10" t="s">
        <v>23</v>
      </c>
      <c r="B190" s="62" t="s">
        <v>26</v>
      </c>
      <c r="C190" s="53" t="s">
        <v>379</v>
      </c>
      <c r="D190" s="53" t="s">
        <v>380</v>
      </c>
      <c r="E190" s="53">
        <v>249</v>
      </c>
    </row>
    <row r="191" spans="1:7" x14ac:dyDescent="0.2">
      <c r="A191" s="10" t="s">
        <v>23</v>
      </c>
      <c r="B191" s="61" t="s">
        <v>26</v>
      </c>
      <c r="C191" s="55" t="s">
        <v>189</v>
      </c>
      <c r="D191" s="65" t="s">
        <v>662</v>
      </c>
      <c r="E191" s="55">
        <v>410</v>
      </c>
    </row>
    <row r="192" spans="1:7" x14ac:dyDescent="0.2">
      <c r="A192" s="10" t="s">
        <v>23</v>
      </c>
      <c r="B192" s="62" t="s">
        <v>26</v>
      </c>
      <c r="C192" s="53" t="s">
        <v>563</v>
      </c>
      <c r="D192" s="53" t="s">
        <v>564</v>
      </c>
      <c r="E192" s="53">
        <v>384</v>
      </c>
    </row>
    <row r="193" spans="1:5" x14ac:dyDescent="0.2">
      <c r="A193" s="10" t="s">
        <v>23</v>
      </c>
      <c r="B193" s="62" t="s">
        <v>26</v>
      </c>
      <c r="C193" s="53" t="s">
        <v>381</v>
      </c>
      <c r="D193" s="53" t="s">
        <v>382</v>
      </c>
      <c r="E193" s="53">
        <v>363</v>
      </c>
    </row>
    <row r="194" spans="1:5" x14ac:dyDescent="0.2">
      <c r="A194" s="10" t="s">
        <v>23</v>
      </c>
      <c r="B194" s="62" t="s">
        <v>26</v>
      </c>
      <c r="C194" s="53" t="s">
        <v>491</v>
      </c>
      <c r="D194" s="53" t="s">
        <v>492</v>
      </c>
      <c r="E194" s="53">
        <v>521</v>
      </c>
    </row>
    <row r="195" spans="1:5" x14ac:dyDescent="0.2">
      <c r="A195" s="10" t="s">
        <v>23</v>
      </c>
      <c r="B195" s="61" t="s">
        <v>26</v>
      </c>
      <c r="C195" s="55" t="s">
        <v>167</v>
      </c>
      <c r="D195" s="55" t="s">
        <v>168</v>
      </c>
      <c r="E195" s="55">
        <v>245</v>
      </c>
    </row>
    <row r="196" spans="1:5" x14ac:dyDescent="0.2">
      <c r="A196" s="10" t="s">
        <v>23</v>
      </c>
      <c r="B196" s="61" t="s">
        <v>26</v>
      </c>
      <c r="C196" s="55" t="s">
        <v>276</v>
      </c>
      <c r="D196" s="55" t="s">
        <v>277</v>
      </c>
      <c r="E196" s="55">
        <v>314</v>
      </c>
    </row>
    <row r="197" spans="1:5" x14ac:dyDescent="0.2">
      <c r="A197" s="10" t="s">
        <v>23</v>
      </c>
      <c r="B197" s="61" t="s">
        <v>26</v>
      </c>
      <c r="C197" s="55" t="s">
        <v>139</v>
      </c>
      <c r="D197" s="55" t="s">
        <v>140</v>
      </c>
      <c r="E197" s="55">
        <v>427</v>
      </c>
    </row>
    <row r="198" spans="1:5" x14ac:dyDescent="0.2">
      <c r="A198" s="10" t="s">
        <v>23</v>
      </c>
      <c r="B198" s="62" t="s">
        <v>26</v>
      </c>
      <c r="C198" s="53" t="s">
        <v>543</v>
      </c>
      <c r="D198" s="53" t="s">
        <v>544</v>
      </c>
      <c r="E198" s="53">
        <v>449</v>
      </c>
    </row>
    <row r="199" spans="1:5" x14ac:dyDescent="0.2">
      <c r="A199" s="10" t="s">
        <v>23</v>
      </c>
      <c r="B199" s="61" t="s">
        <v>26</v>
      </c>
      <c r="C199" s="55" t="s">
        <v>145</v>
      </c>
      <c r="D199" s="55" t="s">
        <v>146</v>
      </c>
      <c r="E199" s="55">
        <v>390</v>
      </c>
    </row>
    <row r="200" spans="1:5" x14ac:dyDescent="0.2">
      <c r="A200" s="10" t="s">
        <v>23</v>
      </c>
      <c r="B200" s="62" t="s">
        <v>26</v>
      </c>
      <c r="C200" s="53" t="s">
        <v>435</v>
      </c>
      <c r="D200" s="53" t="s">
        <v>436</v>
      </c>
      <c r="E200" s="53">
        <v>420</v>
      </c>
    </row>
    <row r="201" spans="1:5" x14ac:dyDescent="0.2">
      <c r="A201" s="10" t="s">
        <v>23</v>
      </c>
      <c r="B201" s="62" t="s">
        <v>26</v>
      </c>
      <c r="C201" s="53" t="s">
        <v>569</v>
      </c>
      <c r="D201" s="53" t="s">
        <v>570</v>
      </c>
      <c r="E201" s="53">
        <v>300</v>
      </c>
    </row>
    <row r="202" spans="1:5" x14ac:dyDescent="0.2">
      <c r="A202" s="10" t="s">
        <v>23</v>
      </c>
      <c r="B202" s="61" t="s">
        <v>26</v>
      </c>
      <c r="C202" s="55" t="s">
        <v>301</v>
      </c>
      <c r="D202" s="55" t="s">
        <v>302</v>
      </c>
      <c r="E202" s="55">
        <v>325</v>
      </c>
    </row>
    <row r="203" spans="1:5" x14ac:dyDescent="0.2">
      <c r="A203" s="10" t="s">
        <v>23</v>
      </c>
      <c r="B203" s="62" t="s">
        <v>26</v>
      </c>
      <c r="C203" s="53" t="s">
        <v>507</v>
      </c>
      <c r="D203" s="53" t="s">
        <v>508</v>
      </c>
      <c r="E203" s="53">
        <v>387</v>
      </c>
    </row>
    <row r="204" spans="1:5" x14ac:dyDescent="0.2">
      <c r="A204" s="10" t="s">
        <v>23</v>
      </c>
      <c r="B204" s="62" t="s">
        <v>26</v>
      </c>
      <c r="C204" s="53" t="s">
        <v>397</v>
      </c>
      <c r="D204" s="53" t="s">
        <v>398</v>
      </c>
      <c r="E204" s="53">
        <v>280</v>
      </c>
    </row>
    <row r="205" spans="1:5" x14ac:dyDescent="0.2">
      <c r="A205" s="10" t="s">
        <v>23</v>
      </c>
      <c r="B205" s="62" t="s">
        <v>26</v>
      </c>
      <c r="C205" s="53" t="s">
        <v>445</v>
      </c>
      <c r="D205" s="53" t="s">
        <v>446</v>
      </c>
      <c r="E205" s="53">
        <v>503</v>
      </c>
    </row>
    <row r="206" spans="1:5" x14ac:dyDescent="0.2">
      <c r="A206" s="10" t="s">
        <v>23</v>
      </c>
      <c r="B206" s="61" t="s">
        <v>26</v>
      </c>
      <c r="C206" s="55" t="s">
        <v>109</v>
      </c>
      <c r="D206" s="55" t="s">
        <v>110</v>
      </c>
      <c r="E206" s="55">
        <v>333</v>
      </c>
    </row>
    <row r="207" spans="1:5" x14ac:dyDescent="0.2">
      <c r="A207" s="10" t="s">
        <v>23</v>
      </c>
      <c r="B207" s="62" t="s">
        <v>26</v>
      </c>
      <c r="C207" s="53" t="s">
        <v>455</v>
      </c>
      <c r="D207" s="53" t="s">
        <v>456</v>
      </c>
      <c r="E207" s="53">
        <v>235</v>
      </c>
    </row>
    <row r="208" spans="1:5" x14ac:dyDescent="0.2">
      <c r="A208" s="10" t="s">
        <v>23</v>
      </c>
      <c r="B208" s="62" t="s">
        <v>26</v>
      </c>
      <c r="C208" s="53" t="s">
        <v>567</v>
      </c>
      <c r="D208" s="53" t="s">
        <v>568</v>
      </c>
      <c r="E208" s="53">
        <v>615</v>
      </c>
    </row>
    <row r="209" spans="1:7" x14ac:dyDescent="0.2">
      <c r="A209" s="10" t="s">
        <v>23</v>
      </c>
      <c r="B209" s="62" t="s">
        <v>26</v>
      </c>
      <c r="C209" s="53" t="s">
        <v>407</v>
      </c>
      <c r="D209" s="53" t="s">
        <v>408</v>
      </c>
      <c r="E209" s="53">
        <v>329</v>
      </c>
    </row>
    <row r="210" spans="1:7" x14ac:dyDescent="0.2">
      <c r="A210" s="10" t="s">
        <v>23</v>
      </c>
      <c r="B210" s="61" t="s">
        <v>26</v>
      </c>
      <c r="C210" s="55" t="s">
        <v>77</v>
      </c>
      <c r="D210" s="55" t="s">
        <v>78</v>
      </c>
      <c r="E210" s="55">
        <v>593</v>
      </c>
    </row>
    <row r="211" spans="1:7" x14ac:dyDescent="0.2">
      <c r="A211" s="10" t="s">
        <v>23</v>
      </c>
      <c r="B211" s="61" t="s">
        <v>26</v>
      </c>
      <c r="C211" s="55" t="s">
        <v>63</v>
      </c>
      <c r="D211" s="55" t="s">
        <v>64</v>
      </c>
      <c r="E211" s="55">
        <v>351</v>
      </c>
    </row>
    <row r="212" spans="1:7" x14ac:dyDescent="0.2">
      <c r="A212" s="10" t="s">
        <v>23</v>
      </c>
      <c r="B212" s="61" t="s">
        <v>26</v>
      </c>
      <c r="C212" s="55" t="s">
        <v>268</v>
      </c>
      <c r="D212" s="55" t="s">
        <v>269</v>
      </c>
      <c r="E212" s="55">
        <v>755</v>
      </c>
    </row>
    <row r="213" spans="1:7" x14ac:dyDescent="0.2">
      <c r="A213" s="10" t="s">
        <v>23</v>
      </c>
      <c r="B213" s="62" t="s">
        <v>26</v>
      </c>
      <c r="C213" s="53" t="s">
        <v>513</v>
      </c>
      <c r="D213" s="53" t="s">
        <v>514</v>
      </c>
      <c r="E213" s="53">
        <v>178</v>
      </c>
    </row>
    <row r="214" spans="1:7" x14ac:dyDescent="0.2">
      <c r="A214" s="10" t="s">
        <v>23</v>
      </c>
      <c r="B214" s="62" t="s">
        <v>26</v>
      </c>
      <c r="C214" s="53" t="s">
        <v>419</v>
      </c>
      <c r="D214" s="53" t="s">
        <v>420</v>
      </c>
      <c r="E214" s="53">
        <v>375</v>
      </c>
    </row>
    <row r="215" spans="1:7" x14ac:dyDescent="0.2">
      <c r="A215" s="10" t="s">
        <v>23</v>
      </c>
      <c r="B215" s="62" t="s">
        <v>26</v>
      </c>
      <c r="C215" s="53" t="s">
        <v>429</v>
      </c>
      <c r="D215" s="53" t="s">
        <v>430</v>
      </c>
      <c r="E215" s="53">
        <v>312</v>
      </c>
      <c r="G215" s="12"/>
    </row>
    <row r="216" spans="1:7" x14ac:dyDescent="0.2">
      <c r="A216" s="10" t="s">
        <v>23</v>
      </c>
      <c r="B216" s="62" t="s">
        <v>26</v>
      </c>
      <c r="C216" s="53" t="s">
        <v>559</v>
      </c>
      <c r="D216" s="53" t="s">
        <v>560</v>
      </c>
      <c r="E216" s="53">
        <v>318</v>
      </c>
    </row>
    <row r="217" spans="1:7" x14ac:dyDescent="0.2">
      <c r="A217" s="10" t="s">
        <v>23</v>
      </c>
      <c r="B217" s="62" t="s">
        <v>26</v>
      </c>
      <c r="C217" s="53" t="s">
        <v>487</v>
      </c>
      <c r="D217" s="53" t="s">
        <v>488</v>
      </c>
      <c r="E217" s="53">
        <v>261</v>
      </c>
    </row>
    <row r="218" spans="1:7" x14ac:dyDescent="0.2">
      <c r="A218" s="10" t="s">
        <v>23</v>
      </c>
      <c r="B218" s="61" t="s">
        <v>26</v>
      </c>
      <c r="C218" s="55" t="s">
        <v>79</v>
      </c>
      <c r="D218" s="55" t="s">
        <v>80</v>
      </c>
      <c r="E218" s="55">
        <v>452</v>
      </c>
    </row>
    <row r="219" spans="1:7" x14ac:dyDescent="0.2">
      <c r="A219" s="10" t="s">
        <v>23</v>
      </c>
      <c r="B219" s="62" t="s">
        <v>26</v>
      </c>
      <c r="C219" s="53" t="s">
        <v>331</v>
      </c>
      <c r="D219" s="53" t="s">
        <v>332</v>
      </c>
      <c r="E219" s="53">
        <v>215</v>
      </c>
    </row>
    <row r="220" spans="1:7" ht="15.75" x14ac:dyDescent="0.25">
      <c r="A220" s="10" t="s">
        <v>23</v>
      </c>
      <c r="B220" s="61" t="s">
        <v>26</v>
      </c>
      <c r="C220" s="55" t="s">
        <v>230</v>
      </c>
      <c r="D220" s="55" t="s">
        <v>231</v>
      </c>
      <c r="E220" s="55">
        <v>360</v>
      </c>
      <c r="F220" s="5"/>
      <c r="G220" s="5"/>
    </row>
    <row r="221" spans="1:7" ht="15.75" x14ac:dyDescent="0.25">
      <c r="A221" s="10" t="s">
        <v>23</v>
      </c>
      <c r="B221" s="61" t="s">
        <v>26</v>
      </c>
      <c r="C221" s="55" t="s">
        <v>141</v>
      </c>
      <c r="D221" s="55" t="s">
        <v>142</v>
      </c>
      <c r="E221" s="55">
        <v>415</v>
      </c>
      <c r="F221" s="5"/>
      <c r="G221" s="5"/>
    </row>
    <row r="222" spans="1:7" ht="15.75" x14ac:dyDescent="0.25">
      <c r="A222" s="10" t="s">
        <v>23</v>
      </c>
      <c r="B222" s="61" t="s">
        <v>26</v>
      </c>
      <c r="C222" s="55" t="s">
        <v>43</v>
      </c>
      <c r="D222" s="55" t="s">
        <v>44</v>
      </c>
      <c r="E222" s="55">
        <v>300</v>
      </c>
      <c r="F222" s="5"/>
      <c r="G222" s="5"/>
    </row>
    <row r="223" spans="1:7" ht="15.75" x14ac:dyDescent="0.25">
      <c r="A223" s="10" t="s">
        <v>23</v>
      </c>
      <c r="B223" s="61" t="s">
        <v>26</v>
      </c>
      <c r="C223" s="55" t="s">
        <v>258</v>
      </c>
      <c r="D223" s="55" t="s">
        <v>259</v>
      </c>
      <c r="E223" s="55">
        <v>403</v>
      </c>
      <c r="F223" s="5"/>
      <c r="G223" s="5"/>
    </row>
    <row r="224" spans="1:7" ht="15.75" x14ac:dyDescent="0.25">
      <c r="A224" s="10" t="s">
        <v>23</v>
      </c>
      <c r="B224" s="61" t="s">
        <v>26</v>
      </c>
      <c r="C224" s="55" t="s">
        <v>161</v>
      </c>
      <c r="D224" s="55" t="s">
        <v>162</v>
      </c>
      <c r="E224" s="55">
        <v>340</v>
      </c>
      <c r="F224" s="5"/>
      <c r="G224" s="5"/>
    </row>
    <row r="225" spans="1:7" ht="15.75" x14ac:dyDescent="0.25">
      <c r="A225" s="10" t="s">
        <v>23</v>
      </c>
      <c r="B225" s="62" t="s">
        <v>26</v>
      </c>
      <c r="C225" s="53" t="s">
        <v>401</v>
      </c>
      <c r="D225" s="53" t="s">
        <v>402</v>
      </c>
      <c r="E225" s="53">
        <v>470</v>
      </c>
      <c r="F225" s="5"/>
      <c r="G225" s="5"/>
    </row>
    <row r="226" spans="1:7" ht="15.75" x14ac:dyDescent="0.25">
      <c r="A226" s="10" t="s">
        <v>23</v>
      </c>
      <c r="B226" s="62" t="s">
        <v>26</v>
      </c>
      <c r="C226" s="53" t="s">
        <v>439</v>
      </c>
      <c r="D226" s="53" t="s">
        <v>440</v>
      </c>
      <c r="E226" s="53">
        <v>304</v>
      </c>
      <c r="F226" s="5"/>
      <c r="G226" s="5"/>
    </row>
    <row r="227" spans="1:7" ht="15.75" x14ac:dyDescent="0.25">
      <c r="A227" s="10" t="s">
        <v>23</v>
      </c>
      <c r="B227" s="62" t="s">
        <v>26</v>
      </c>
      <c r="C227" s="53" t="s">
        <v>511</v>
      </c>
      <c r="D227" s="53" t="s">
        <v>512</v>
      </c>
      <c r="E227" s="53">
        <v>305</v>
      </c>
      <c r="F227" s="5"/>
      <c r="G227" s="5"/>
    </row>
    <row r="228" spans="1:7" ht="15.75" x14ac:dyDescent="0.25">
      <c r="A228" s="10" t="s">
        <v>23</v>
      </c>
      <c r="B228" s="62" t="s">
        <v>26</v>
      </c>
      <c r="C228" s="53" t="s">
        <v>525</v>
      </c>
      <c r="D228" s="53" t="s">
        <v>526</v>
      </c>
      <c r="E228" s="53">
        <v>438</v>
      </c>
      <c r="F228" s="5"/>
      <c r="G228" s="5"/>
    </row>
    <row r="229" spans="1:7" ht="15.75" x14ac:dyDescent="0.25">
      <c r="A229" s="10" t="s">
        <v>23</v>
      </c>
      <c r="B229" s="61" t="s">
        <v>26</v>
      </c>
      <c r="C229" s="55" t="s">
        <v>42</v>
      </c>
      <c r="D229" s="65" t="s">
        <v>663</v>
      </c>
      <c r="E229" s="55">
        <v>690</v>
      </c>
      <c r="F229" s="5"/>
      <c r="G229" s="5"/>
    </row>
    <row r="230" spans="1:7" ht="15.75" x14ac:dyDescent="0.25">
      <c r="A230" s="10" t="s">
        <v>23</v>
      </c>
      <c r="B230" s="61" t="s">
        <v>26</v>
      </c>
      <c r="C230" s="55" t="s">
        <v>95</v>
      </c>
      <c r="D230" s="55" t="s">
        <v>96</v>
      </c>
      <c r="E230" s="55">
        <v>490</v>
      </c>
      <c r="F230" s="5"/>
      <c r="G230" s="5"/>
    </row>
    <row r="231" spans="1:7" ht="15.75" x14ac:dyDescent="0.25">
      <c r="A231" s="10" t="s">
        <v>23</v>
      </c>
      <c r="B231" s="61" t="s">
        <v>26</v>
      </c>
      <c r="C231" s="55" t="s">
        <v>34</v>
      </c>
      <c r="D231" s="55" t="s">
        <v>35</v>
      </c>
      <c r="E231" s="55">
        <v>466</v>
      </c>
      <c r="F231" s="5"/>
      <c r="G231" s="5"/>
    </row>
    <row r="232" spans="1:7" ht="15.75" x14ac:dyDescent="0.25">
      <c r="A232" s="10" t="s">
        <v>23</v>
      </c>
      <c r="B232" s="62" t="s">
        <v>26</v>
      </c>
      <c r="C232" s="53" t="s">
        <v>616</v>
      </c>
      <c r="D232" s="53" t="s">
        <v>617</v>
      </c>
      <c r="E232" s="53">
        <v>506</v>
      </c>
      <c r="F232" s="5"/>
      <c r="G232" s="5"/>
    </row>
    <row r="233" spans="1:7" ht="15.75" x14ac:dyDescent="0.25">
      <c r="A233" s="10" t="s">
        <v>23</v>
      </c>
      <c r="B233" s="62" t="s">
        <v>26</v>
      </c>
      <c r="C233" s="53" t="s">
        <v>447</v>
      </c>
      <c r="D233" s="53" t="s">
        <v>448</v>
      </c>
      <c r="E233" s="53">
        <v>561</v>
      </c>
      <c r="F233" s="5"/>
      <c r="G233" s="5"/>
    </row>
    <row r="234" spans="1:7" ht="15.75" x14ac:dyDescent="0.25">
      <c r="A234" s="10" t="s">
        <v>23</v>
      </c>
      <c r="B234" s="62" t="s">
        <v>26</v>
      </c>
      <c r="C234" s="53" t="s">
        <v>555</v>
      </c>
      <c r="D234" s="53" t="s">
        <v>556</v>
      </c>
      <c r="E234" s="53">
        <v>357</v>
      </c>
      <c r="F234" s="5"/>
      <c r="G234" s="5"/>
    </row>
    <row r="235" spans="1:7" ht="15.75" x14ac:dyDescent="0.25">
      <c r="A235" s="10" t="s">
        <v>23</v>
      </c>
      <c r="B235" s="62" t="s">
        <v>26</v>
      </c>
      <c r="C235" s="53" t="s">
        <v>385</v>
      </c>
      <c r="D235" s="53" t="s">
        <v>386</v>
      </c>
      <c r="E235" s="53">
        <v>190</v>
      </c>
      <c r="F235" s="5"/>
      <c r="G235" s="5"/>
    </row>
    <row r="236" spans="1:7" ht="15.75" x14ac:dyDescent="0.25">
      <c r="A236" s="10" t="s">
        <v>23</v>
      </c>
      <c r="B236" s="61" t="s">
        <v>26</v>
      </c>
      <c r="C236" s="55" t="s">
        <v>274</v>
      </c>
      <c r="D236" s="55" t="s">
        <v>275</v>
      </c>
      <c r="E236" s="55">
        <v>320</v>
      </c>
      <c r="F236" s="5"/>
      <c r="G236" s="5"/>
    </row>
    <row r="237" spans="1:7" ht="15.75" x14ac:dyDescent="0.25">
      <c r="A237" s="10" t="s">
        <v>23</v>
      </c>
      <c r="B237" s="61" t="s">
        <v>26</v>
      </c>
      <c r="C237" s="55" t="s">
        <v>59</v>
      </c>
      <c r="D237" s="55" t="s">
        <v>60</v>
      </c>
      <c r="E237" s="55">
        <v>378</v>
      </c>
      <c r="F237" s="5"/>
      <c r="G237" s="5"/>
    </row>
    <row r="238" spans="1:7" ht="15.75" x14ac:dyDescent="0.25">
      <c r="A238" s="10" t="s">
        <v>23</v>
      </c>
      <c r="B238" s="61" t="s">
        <v>26</v>
      </c>
      <c r="C238" s="55" t="s">
        <v>175</v>
      </c>
      <c r="D238" s="55" t="s">
        <v>176</v>
      </c>
      <c r="E238" s="55">
        <v>283</v>
      </c>
      <c r="F238" s="5"/>
      <c r="G238" s="5"/>
    </row>
    <row r="239" spans="1:7" ht="15.75" x14ac:dyDescent="0.25">
      <c r="A239" s="10" t="s">
        <v>23</v>
      </c>
      <c r="B239" s="61" t="s">
        <v>26</v>
      </c>
      <c r="C239" s="55" t="s">
        <v>242</v>
      </c>
      <c r="D239" s="55" t="s">
        <v>243</v>
      </c>
      <c r="E239" s="55">
        <v>500</v>
      </c>
      <c r="F239" s="5"/>
      <c r="G239" s="5"/>
    </row>
    <row r="240" spans="1:7" x14ac:dyDescent="0.2">
      <c r="A240" s="11"/>
      <c r="B240" s="79"/>
      <c r="C240" s="56"/>
      <c r="D240" s="56"/>
      <c r="E240" s="56"/>
      <c r="F240" s="11"/>
      <c r="G240" s="11"/>
    </row>
    <row r="241" spans="1:7" x14ac:dyDescent="0.2">
      <c r="A241" s="11"/>
      <c r="B241" s="80"/>
      <c r="C241" s="80"/>
      <c r="D241" s="80"/>
      <c r="E241" s="80"/>
      <c r="F241" s="11"/>
      <c r="G241" s="11"/>
    </row>
    <row r="242" spans="1:7" x14ac:dyDescent="0.2">
      <c r="A242" s="11"/>
      <c r="B242" s="79"/>
      <c r="C242" s="56"/>
      <c r="D242" s="56"/>
      <c r="E242" s="56"/>
      <c r="F242" s="11"/>
      <c r="G242" s="11"/>
    </row>
    <row r="243" spans="1:7" x14ac:dyDescent="0.2">
      <c r="A243" s="11"/>
      <c r="B243" s="80"/>
      <c r="C243" s="80"/>
      <c r="D243" s="80"/>
      <c r="E243" s="80"/>
      <c r="F243" s="11"/>
      <c r="G243" s="11"/>
    </row>
    <row r="244" spans="1:7" x14ac:dyDescent="0.2">
      <c r="A244" s="11"/>
      <c r="B244" s="79"/>
      <c r="C244" s="56"/>
      <c r="D244" s="56"/>
      <c r="E244" s="56"/>
      <c r="F244" s="11"/>
      <c r="G244" s="11"/>
    </row>
    <row r="245" spans="1:7" x14ac:dyDescent="0.2">
      <c r="A245" s="11"/>
      <c r="B245" s="80"/>
      <c r="C245" s="80"/>
      <c r="D245" s="80"/>
      <c r="E245" s="80"/>
      <c r="F245" s="11"/>
      <c r="G245" s="11"/>
    </row>
    <row r="246" spans="1:7" x14ac:dyDescent="0.2">
      <c r="A246" s="11"/>
      <c r="B246" s="80"/>
      <c r="C246" s="80"/>
      <c r="D246" s="80"/>
      <c r="E246" s="80"/>
      <c r="F246" s="11"/>
      <c r="G246" s="11"/>
    </row>
    <row r="247" spans="1:7" x14ac:dyDescent="0.2">
      <c r="A247" s="11"/>
      <c r="B247" s="80"/>
      <c r="C247" s="80"/>
      <c r="D247" s="80"/>
      <c r="E247" s="80"/>
      <c r="F247" s="11"/>
      <c r="G247" s="11"/>
    </row>
    <row r="248" spans="1:7" ht="15.75" x14ac:dyDescent="0.25">
      <c r="A248" s="11"/>
      <c r="B248" s="80"/>
      <c r="C248" s="80"/>
      <c r="D248" s="80"/>
      <c r="E248" s="80"/>
      <c r="F248" s="81"/>
      <c r="G248" s="81"/>
    </row>
    <row r="249" spans="1:7" ht="15.75" x14ac:dyDescent="0.25">
      <c r="A249" s="11"/>
      <c r="B249" s="79"/>
      <c r="C249" s="56"/>
      <c r="D249" s="56"/>
      <c r="E249" s="56"/>
      <c r="F249" s="81"/>
      <c r="G249" s="81"/>
    </row>
    <row r="250" spans="1:7" ht="15.75" x14ac:dyDescent="0.25">
      <c r="A250" s="11"/>
      <c r="B250" s="79"/>
      <c r="C250" s="56"/>
      <c r="D250" s="56"/>
      <c r="E250" s="56"/>
      <c r="F250" s="81"/>
      <c r="G250" s="81"/>
    </row>
    <row r="251" spans="1:7" ht="15.75" x14ac:dyDescent="0.25">
      <c r="A251" s="11"/>
      <c r="B251" s="79"/>
      <c r="C251" s="56"/>
      <c r="D251" s="56"/>
      <c r="E251" s="56"/>
      <c r="F251" s="81"/>
      <c r="G251" s="81"/>
    </row>
    <row r="252" spans="1:7" ht="15.75" x14ac:dyDescent="0.25">
      <c r="A252" s="11"/>
      <c r="B252" s="80"/>
      <c r="C252" s="80"/>
      <c r="D252" s="80"/>
      <c r="E252" s="80"/>
      <c r="F252" s="81"/>
      <c r="G252" s="81"/>
    </row>
    <row r="253" spans="1:7" ht="15.75" x14ac:dyDescent="0.25">
      <c r="A253" s="11"/>
      <c r="B253" s="80"/>
      <c r="C253" s="80"/>
      <c r="D253" s="80"/>
      <c r="E253" s="80"/>
      <c r="F253" s="81"/>
      <c r="G253" s="81"/>
    </row>
    <row r="254" spans="1:7" x14ac:dyDescent="0.2">
      <c r="A254" s="11"/>
      <c r="B254" s="79"/>
      <c r="C254" s="56"/>
      <c r="D254" s="56"/>
      <c r="E254" s="56"/>
      <c r="F254" s="11"/>
      <c r="G254" s="11"/>
    </row>
    <row r="255" spans="1:7" x14ac:dyDescent="0.2">
      <c r="A255" s="11"/>
      <c r="B255" s="80"/>
      <c r="C255" s="80"/>
      <c r="D255" s="80"/>
      <c r="E255" s="80"/>
      <c r="F255" s="11"/>
      <c r="G255" s="11"/>
    </row>
    <row r="256" spans="1:7" x14ac:dyDescent="0.2">
      <c r="A256" s="11"/>
      <c r="B256" s="79"/>
      <c r="C256" s="56"/>
      <c r="D256" s="56"/>
      <c r="E256" s="56"/>
      <c r="F256" s="11"/>
      <c r="G256" s="11"/>
    </row>
    <row r="257" spans="1:7" x14ac:dyDescent="0.2">
      <c r="A257" s="11"/>
      <c r="B257" s="79"/>
      <c r="C257" s="56"/>
      <c r="D257" s="56"/>
      <c r="E257" s="56"/>
      <c r="F257" s="11"/>
      <c r="G257" s="11"/>
    </row>
    <row r="258" spans="1:7" x14ac:dyDescent="0.2">
      <c r="A258" s="11"/>
      <c r="B258" s="79"/>
      <c r="C258" s="56"/>
      <c r="D258" s="56"/>
      <c r="E258" s="56"/>
      <c r="F258" s="11"/>
      <c r="G258" s="11"/>
    </row>
    <row r="259" spans="1:7" ht="15.75" x14ac:dyDescent="0.25">
      <c r="A259" s="11"/>
      <c r="B259" s="80"/>
      <c r="C259" s="80"/>
      <c r="D259" s="80"/>
      <c r="E259" s="80"/>
      <c r="F259" s="81"/>
      <c r="G259" s="81"/>
    </row>
    <row r="260" spans="1:7" ht="15.75" x14ac:dyDescent="0.25">
      <c r="A260" s="11"/>
      <c r="B260" s="79"/>
      <c r="C260" s="56"/>
      <c r="D260" s="56"/>
      <c r="E260" s="56"/>
      <c r="F260" s="81"/>
      <c r="G260" s="81"/>
    </row>
    <row r="261" spans="1:7" ht="15.75" x14ac:dyDescent="0.25">
      <c r="A261" s="11"/>
      <c r="B261" s="79"/>
      <c r="C261" s="56"/>
      <c r="D261" s="56"/>
      <c r="E261" s="56"/>
      <c r="F261" s="81"/>
      <c r="G261" s="81"/>
    </row>
    <row r="262" spans="1:7" ht="15.75" x14ac:dyDescent="0.25">
      <c r="A262" s="11"/>
      <c r="B262" s="79"/>
      <c r="C262" s="56"/>
      <c r="D262" s="56"/>
      <c r="E262" s="56"/>
      <c r="F262" s="81"/>
      <c r="G262" s="81"/>
    </row>
    <row r="263" spans="1:7" ht="15.75" x14ac:dyDescent="0.25">
      <c r="A263" s="11"/>
      <c r="B263" s="80"/>
      <c r="C263" s="80"/>
      <c r="D263" s="80"/>
      <c r="E263" s="80"/>
      <c r="F263" s="81"/>
      <c r="G263" s="81"/>
    </row>
    <row r="264" spans="1:7" ht="15.75" x14ac:dyDescent="0.25">
      <c r="A264" s="11"/>
      <c r="B264" s="79"/>
      <c r="C264" s="56"/>
      <c r="D264" s="56"/>
      <c r="E264" s="56"/>
      <c r="F264" s="81"/>
      <c r="G264" s="81"/>
    </row>
    <row r="265" spans="1:7" ht="15.75" x14ac:dyDescent="0.25">
      <c r="A265" s="11"/>
      <c r="B265" s="79"/>
      <c r="C265" s="56"/>
      <c r="D265" s="56"/>
      <c r="E265" s="56"/>
      <c r="F265" s="81"/>
      <c r="G265" s="81"/>
    </row>
    <row r="266" spans="1:7" ht="15.75" x14ac:dyDescent="0.25">
      <c r="A266" s="11"/>
      <c r="B266" s="80"/>
      <c r="C266" s="80"/>
      <c r="D266" s="80"/>
      <c r="E266" s="80"/>
      <c r="F266" s="81"/>
      <c r="G266" s="81"/>
    </row>
    <row r="267" spans="1:7" ht="15.75" x14ac:dyDescent="0.25">
      <c r="A267" s="11"/>
      <c r="B267" s="80"/>
      <c r="C267" s="80"/>
      <c r="D267" s="80"/>
      <c r="E267" s="80"/>
      <c r="F267" s="81"/>
      <c r="G267" s="81"/>
    </row>
    <row r="268" spans="1:7" x14ac:dyDescent="0.2">
      <c r="A268" s="11"/>
      <c r="B268" s="80"/>
      <c r="C268" s="80"/>
      <c r="D268" s="80"/>
      <c r="E268" s="80"/>
      <c r="F268" s="11"/>
      <c r="G268" s="11"/>
    </row>
    <row r="269" spans="1:7" x14ac:dyDescent="0.2">
      <c r="A269" s="11"/>
      <c r="B269" s="80"/>
      <c r="C269" s="80"/>
      <c r="D269" s="80"/>
      <c r="E269" s="80"/>
      <c r="F269" s="11"/>
      <c r="G269" s="11"/>
    </row>
    <row r="270" spans="1:7" x14ac:dyDescent="0.2">
      <c r="A270" s="11"/>
      <c r="B270" s="79"/>
      <c r="C270" s="56"/>
      <c r="D270" s="56"/>
      <c r="E270" s="56"/>
      <c r="F270" s="11"/>
      <c r="G270" s="11"/>
    </row>
    <row r="271" spans="1:7" x14ac:dyDescent="0.2">
      <c r="A271" s="11"/>
      <c r="B271" s="80"/>
      <c r="C271" s="80"/>
      <c r="D271" s="80"/>
      <c r="E271" s="80"/>
      <c r="F271" s="11"/>
      <c r="G271" s="11"/>
    </row>
    <row r="272" spans="1:7" x14ac:dyDescent="0.2">
      <c r="A272" s="11"/>
      <c r="B272" s="80"/>
      <c r="C272" s="80"/>
      <c r="D272" s="80"/>
      <c r="E272" s="80"/>
      <c r="F272" s="11"/>
      <c r="G272" s="11"/>
    </row>
    <row r="273" spans="1:7" x14ac:dyDescent="0.2">
      <c r="A273" s="11"/>
      <c r="B273" s="80"/>
      <c r="C273" s="56"/>
      <c r="D273" s="56"/>
      <c r="E273" s="56"/>
      <c r="F273" s="11"/>
      <c r="G273" s="11"/>
    </row>
    <row r="274" spans="1:7" x14ac:dyDescent="0.2">
      <c r="A274" s="11"/>
      <c r="B274" s="80"/>
      <c r="C274" s="80"/>
      <c r="D274" s="80"/>
      <c r="E274" s="80"/>
      <c r="F274" s="11"/>
      <c r="G274" s="11"/>
    </row>
    <row r="275" spans="1:7" x14ac:dyDescent="0.2">
      <c r="A275" s="11"/>
      <c r="B275" s="80"/>
      <c r="C275" s="56"/>
      <c r="D275" s="56"/>
      <c r="E275" s="56"/>
      <c r="F275" s="11"/>
      <c r="G275" s="11"/>
    </row>
    <row r="276" spans="1:7" x14ac:dyDescent="0.2">
      <c r="A276" s="11"/>
      <c r="B276" s="80"/>
      <c r="C276" s="80"/>
      <c r="D276" s="80"/>
      <c r="E276" s="80"/>
      <c r="F276" s="11"/>
      <c r="G276" s="11"/>
    </row>
    <row r="277" spans="1:7" x14ac:dyDescent="0.2">
      <c r="A277" s="11"/>
      <c r="B277" s="80"/>
      <c r="C277" s="80"/>
      <c r="D277" s="80"/>
      <c r="E277" s="80"/>
      <c r="F277" s="11"/>
      <c r="G277" s="11"/>
    </row>
    <row r="278" spans="1:7" ht="15.75" x14ac:dyDescent="0.25">
      <c r="A278" s="11"/>
      <c r="B278" s="79"/>
      <c r="C278" s="56"/>
      <c r="D278" s="56"/>
      <c r="E278" s="56"/>
      <c r="F278" s="81"/>
      <c r="G278" s="81"/>
    </row>
    <row r="279" spans="1:7" ht="15.75" x14ac:dyDescent="0.25">
      <c r="A279" s="11"/>
      <c r="B279" s="79"/>
      <c r="C279" s="56"/>
      <c r="D279" s="56"/>
      <c r="E279" s="56"/>
      <c r="F279" s="81"/>
      <c r="G279" s="81"/>
    </row>
    <row r="280" spans="1:7" ht="15.75" x14ac:dyDescent="0.25">
      <c r="A280" s="11"/>
      <c r="B280" s="80"/>
      <c r="C280" s="80"/>
      <c r="D280" s="80"/>
      <c r="E280" s="80"/>
      <c r="F280" s="81"/>
      <c r="G280" s="81"/>
    </row>
    <row r="281" spans="1:7" ht="15.75" x14ac:dyDescent="0.25">
      <c r="A281" s="11"/>
      <c r="B281" s="79"/>
      <c r="C281" s="56"/>
      <c r="D281" s="56"/>
      <c r="E281" s="56"/>
      <c r="F281" s="81"/>
      <c r="G281" s="81"/>
    </row>
    <row r="282" spans="1:7" x14ac:dyDescent="0.2">
      <c r="A282" s="11"/>
      <c r="B282" s="79"/>
      <c r="C282" s="56"/>
      <c r="D282" s="56"/>
      <c r="E282" s="56"/>
      <c r="F282" s="11"/>
      <c r="G282" s="11"/>
    </row>
    <row r="283" spans="1:7" x14ac:dyDescent="0.2">
      <c r="A283" s="11"/>
      <c r="B283" s="80"/>
      <c r="C283" s="80"/>
      <c r="D283" s="80"/>
      <c r="E283" s="80"/>
      <c r="F283" s="11"/>
      <c r="G283" s="11"/>
    </row>
    <row r="284" spans="1:7" x14ac:dyDescent="0.2">
      <c r="A284" s="11"/>
      <c r="B284" s="79"/>
      <c r="C284" s="56"/>
      <c r="D284" s="56"/>
      <c r="E284" s="56"/>
      <c r="F284" s="11"/>
      <c r="G284" s="11"/>
    </row>
    <row r="285" spans="1:7" x14ac:dyDescent="0.2">
      <c r="A285" s="11"/>
      <c r="B285" s="79"/>
      <c r="C285" s="56"/>
      <c r="D285" s="56"/>
      <c r="E285" s="56"/>
      <c r="F285" s="11"/>
      <c r="G285" s="11"/>
    </row>
    <row r="286" spans="1:7" x14ac:dyDescent="0.2">
      <c r="A286" s="11"/>
      <c r="B286" s="80"/>
      <c r="C286" s="80"/>
      <c r="D286" s="80"/>
      <c r="E286" s="80"/>
      <c r="F286" s="11"/>
      <c r="G286" s="11"/>
    </row>
    <row r="287" spans="1:7" x14ac:dyDescent="0.2">
      <c r="A287" s="11"/>
      <c r="B287" s="79"/>
      <c r="C287" s="56"/>
      <c r="D287" s="56"/>
      <c r="E287" s="56"/>
      <c r="F287" s="11"/>
      <c r="G287" s="11"/>
    </row>
    <row r="288" spans="1:7" x14ac:dyDescent="0.2">
      <c r="A288" s="11"/>
      <c r="B288" s="79"/>
      <c r="C288" s="56"/>
      <c r="D288" s="56"/>
      <c r="E288" s="56"/>
      <c r="F288" s="11"/>
      <c r="G288" s="11"/>
    </row>
    <row r="289" spans="1:7" x14ac:dyDescent="0.2">
      <c r="A289" s="11"/>
      <c r="B289" s="80"/>
      <c r="C289" s="80"/>
      <c r="D289" s="80"/>
      <c r="E289" s="80"/>
      <c r="F289" s="11"/>
      <c r="G289" s="11"/>
    </row>
    <row r="290" spans="1:7" ht="15.75" x14ac:dyDescent="0.25">
      <c r="A290" s="11"/>
      <c r="B290" s="80"/>
      <c r="C290" s="80"/>
      <c r="D290" s="80"/>
      <c r="E290" s="80"/>
      <c r="F290" s="81"/>
      <c r="G290" s="81"/>
    </row>
    <row r="291" spans="1:7" ht="15.75" x14ac:dyDescent="0.25">
      <c r="A291" s="11"/>
      <c r="B291" s="80"/>
      <c r="C291" s="80"/>
      <c r="D291" s="80"/>
      <c r="E291" s="80"/>
      <c r="F291" s="81"/>
      <c r="G291" s="81"/>
    </row>
    <row r="292" spans="1:7" ht="15.75" x14ac:dyDescent="0.25">
      <c r="A292" s="11"/>
      <c r="B292" s="80"/>
      <c r="C292" s="80"/>
      <c r="D292" s="80"/>
      <c r="E292" s="80"/>
      <c r="F292" s="81"/>
      <c r="G292" s="81"/>
    </row>
    <row r="293" spans="1:7" ht="15.75" x14ac:dyDescent="0.25">
      <c r="A293" s="11"/>
      <c r="B293" s="80"/>
      <c r="C293" s="80"/>
      <c r="D293" s="80"/>
      <c r="E293" s="80"/>
      <c r="F293" s="81"/>
      <c r="G293" s="81"/>
    </row>
    <row r="294" spans="1:7" ht="15.75" x14ac:dyDescent="0.25">
      <c r="A294" s="11"/>
      <c r="B294" s="80"/>
      <c r="C294" s="80"/>
      <c r="D294" s="80"/>
      <c r="E294" s="80"/>
      <c r="F294" s="81"/>
      <c r="G294" s="81"/>
    </row>
    <row r="295" spans="1:7" ht="15.75" x14ac:dyDescent="0.25">
      <c r="A295" s="11"/>
      <c r="B295" s="80"/>
      <c r="C295" s="80"/>
      <c r="D295" s="80"/>
      <c r="E295" s="80"/>
      <c r="F295" s="81"/>
      <c r="G295" s="81"/>
    </row>
    <row r="296" spans="1:7" ht="15.75" x14ac:dyDescent="0.25">
      <c r="A296" s="11"/>
      <c r="B296" s="79"/>
      <c r="C296" s="56"/>
      <c r="D296" s="56"/>
      <c r="E296" s="56"/>
      <c r="F296" s="81"/>
      <c r="G296" s="81"/>
    </row>
    <row r="297" spans="1:7" ht="15.75" x14ac:dyDescent="0.25">
      <c r="A297" s="11"/>
      <c r="B297" s="80"/>
      <c r="C297" s="80"/>
      <c r="D297" s="80"/>
      <c r="E297" s="80"/>
      <c r="F297" s="81"/>
      <c r="G297" s="81"/>
    </row>
    <row r="298" spans="1:7" ht="15.75" x14ac:dyDescent="0.25">
      <c r="B298" s="5"/>
      <c r="C298" s="5"/>
      <c r="D298" s="5"/>
      <c r="E298" s="5"/>
      <c r="F298" s="5"/>
      <c r="G298" s="5"/>
    </row>
    <row r="299" spans="1:7" ht="15.75" x14ac:dyDescent="0.25">
      <c r="B299" s="5"/>
      <c r="C299" s="5"/>
      <c r="D299" s="5"/>
      <c r="E299" s="5"/>
      <c r="F299" s="5"/>
      <c r="G299" s="5"/>
    </row>
    <row r="300" spans="1:7" ht="15.75" x14ac:dyDescent="0.25">
      <c r="B300" s="5"/>
      <c r="C300" s="5"/>
      <c r="D300" s="5"/>
      <c r="E300" s="5"/>
      <c r="F300" s="5"/>
      <c r="G300" s="5"/>
    </row>
    <row r="301" spans="1:7" ht="15.75" x14ac:dyDescent="0.25">
      <c r="B301" s="5"/>
      <c r="C301" s="5"/>
      <c r="D301" s="5"/>
      <c r="E301" s="5"/>
      <c r="F301" s="5"/>
      <c r="G301" s="5"/>
    </row>
    <row r="302" spans="1:7" ht="15.75" x14ac:dyDescent="0.25">
      <c r="B302" s="5"/>
      <c r="C302" s="5"/>
      <c r="D302" s="5"/>
      <c r="E302" s="5"/>
      <c r="F302" s="5"/>
      <c r="G302" s="5"/>
    </row>
    <row r="303" spans="1:7" ht="15.75" x14ac:dyDescent="0.25">
      <c r="B303" s="5"/>
      <c r="C303" s="5"/>
      <c r="D303" s="5"/>
      <c r="E303" s="5"/>
      <c r="F303" s="5"/>
      <c r="G303" s="5"/>
    </row>
    <row r="304" spans="1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sortState xmlns:xlrd2="http://schemas.microsoft.com/office/spreadsheetml/2017/richdata2" ref="A2:G5001">
    <sortCondition ref="B2:B5001"/>
  </sortState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tabSelected="1" zoomScale="90" zoomScaleNormal="90" workbookViewId="0">
      <selection activeCell="U22" sqref="U22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35" t="s">
        <v>25</v>
      </c>
      <c r="D3" s="36">
        <f>COUNTIF('Registration Data'!$A$2:$A$4991, Dashboard!$C$3)</f>
        <v>60</v>
      </c>
      <c r="F3" s="7"/>
    </row>
    <row r="4" spans="3:6" s="6" customFormat="1" ht="21" x14ac:dyDescent="0.35">
      <c r="C4" s="31" t="s">
        <v>28</v>
      </c>
      <c r="D4" s="32">
        <f>COUNTIF('Registration Data'!$A$2:$A$4991, Dashboard!$C$4)</f>
        <v>60</v>
      </c>
      <c r="F4" s="7"/>
    </row>
    <row r="5" spans="3:6" s="6" customFormat="1" ht="21" x14ac:dyDescent="0.35">
      <c r="C5" s="33" t="s">
        <v>29</v>
      </c>
      <c r="D5" s="34">
        <f>COUNTIF('Registration Data'!$A$2:$A$4991, Dashboard!$C$5)</f>
        <v>60</v>
      </c>
      <c r="F5" s="7"/>
    </row>
    <row r="6" spans="3:6" s="6" customFormat="1" ht="21" x14ac:dyDescent="0.35">
      <c r="C6" s="37" t="s">
        <v>26</v>
      </c>
      <c r="D6" s="38">
        <f>COUNTIF('Registration Data'!$A$2:$A$4991, Dashboard!$C$6)</f>
        <v>58</v>
      </c>
      <c r="F6" s="7"/>
    </row>
    <row r="7" spans="3:6" s="6" customFormat="1" ht="21" x14ac:dyDescent="0.35">
      <c r="C7" s="8" t="s">
        <v>27</v>
      </c>
      <c r="D7" s="9">
        <f>COUNTIF('Registration Data'!$A$2:$A$4991, Dashboard!$C$7)</f>
        <v>0</v>
      </c>
      <c r="F7" s="7"/>
    </row>
    <row r="8" spans="3:6" x14ac:dyDescent="0.25">
      <c r="C8" s="2"/>
      <c r="D8" s="3">
        <f>SUM(D3:D7)</f>
        <v>238</v>
      </c>
    </row>
    <row r="9" spans="3:6" x14ac:dyDescent="0.25">
      <c r="C9" s="5"/>
      <c r="E9" s="5"/>
    </row>
    <row r="10" spans="3:6" x14ac:dyDescent="0.25">
      <c r="C10" s="82" t="s">
        <v>30</v>
      </c>
      <c r="D10" s="82"/>
      <c r="F10" s="42" t="s">
        <v>31</v>
      </c>
    </row>
    <row r="11" spans="3:6" s="5" customFormat="1" ht="21" x14ac:dyDescent="0.35">
      <c r="C11" s="35" t="s">
        <v>25</v>
      </c>
      <c r="D11" s="47">
        <f>SUMIF('Registration Data'!$A$2:$A$4991,"Gryffindor",'Registration Data'!$V$2:$V$4991)</f>
        <v>50235.366434115094</v>
      </c>
      <c r="E11"/>
      <c r="F11" s="43">
        <f>D11/D3</f>
        <v>837.25610723525153</v>
      </c>
    </row>
    <row r="12" spans="3:6" s="5" customFormat="1" ht="21" x14ac:dyDescent="0.35">
      <c r="C12" s="31" t="s">
        <v>28</v>
      </c>
      <c r="D12" s="48">
        <f>SUMIF('Registration Data'!$A$2:$A$4991,"Hufflepuff",'Registration Data'!$V$2:$V$4991)</f>
        <v>51537.271178439631</v>
      </c>
      <c r="F12" s="44">
        <f t="shared" ref="F12:F14" si="0">D12/D4</f>
        <v>858.95451964066046</v>
      </c>
    </row>
    <row r="13" spans="3:6" ht="21" x14ac:dyDescent="0.35">
      <c r="C13" s="33" t="s">
        <v>29</v>
      </c>
      <c r="D13" s="49">
        <f>SUMIF('Registration Data'!$A$2:$A$4991,"Ravenclaw",'Registration Data'!$V$2:$V$4991)</f>
        <v>53832.909877387981</v>
      </c>
      <c r="E13" s="5"/>
      <c r="F13" s="46">
        <f t="shared" si="0"/>
        <v>897.21516462313298</v>
      </c>
    </row>
    <row r="14" spans="3:6" ht="21" x14ac:dyDescent="0.35">
      <c r="C14" s="37" t="s">
        <v>26</v>
      </c>
      <c r="D14" s="50">
        <f>SUMIF('Registration Data'!$A$2:$A$4991,"Slytherin",'Registration Data'!$V$2:$V$4991)</f>
        <v>50945.154986817717</v>
      </c>
      <c r="F14" s="45">
        <f t="shared" si="0"/>
        <v>878.36474115202964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sheetProtection algorithmName="SHA-512" hashValue="rwyp7ZYLDwCy+uouXrygmF2mmx959uWLJYGV1P/cMdXmTdTO0Xl383zbUJimF9ft59XK3MwPfYzR4UWZYuiM7Q==" saltValue="vwOswG9vnAyPSxD22lw/qw==" spinCount="100000" sheet="1" objects="1" scenarios="1" selectLockedCells="1" selectUnlockedCells="1"/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76</v>
      </c>
    </row>
    <row r="4" spans="1:2" x14ac:dyDescent="0.25">
      <c r="A4" t="s">
        <v>19</v>
      </c>
    </row>
    <row r="5" spans="1:2" x14ac:dyDescent="0.25">
      <c r="A5">
        <f>A2-4</f>
        <v>72</v>
      </c>
      <c r="B5">
        <f>A2+4</f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95"/>
  <sheetViews>
    <sheetView topLeftCell="A474" workbookViewId="0">
      <selection activeCell="M1" sqref="M1:M1048576"/>
    </sheetView>
  </sheetViews>
  <sheetFormatPr defaultColWidth="9.140625" defaultRowHeight="15" x14ac:dyDescent="0.25"/>
  <cols>
    <col min="1" max="1" width="17.5703125" style="5" bestFit="1" customWidth="1"/>
    <col min="2" max="2" width="35.42578125" style="5" customWidth="1"/>
    <col min="3" max="3" width="7.28515625" style="5" bestFit="1" customWidth="1"/>
    <col min="4" max="4" width="8.5703125" style="5" customWidth="1"/>
    <col min="5" max="5" width="8.140625" style="5" customWidth="1"/>
    <col min="6" max="6" width="11.140625" style="5" customWidth="1"/>
    <col min="7" max="7" width="14.7109375" style="5" customWidth="1"/>
    <col min="8" max="8" width="12.42578125" style="5" customWidth="1"/>
    <col min="9" max="9" width="16" style="5" bestFit="1" customWidth="1"/>
    <col min="10" max="10" width="14.42578125" style="5" customWidth="1"/>
    <col min="11" max="11" width="18" style="5" customWidth="1"/>
    <col min="12" max="12" width="10.42578125" style="5" customWidth="1"/>
    <col min="13" max="13" width="14" style="5" customWidth="1"/>
    <col min="14" max="14" width="13.85546875" style="5" customWidth="1"/>
    <col min="15" max="15" width="17.42578125" style="5" customWidth="1"/>
    <col min="16" max="16384" width="9.140625" style="5"/>
  </cols>
  <sheetData>
    <row r="1" spans="1:20" s="2" customFormat="1" x14ac:dyDescent="0.25">
      <c r="A1" s="2" t="s">
        <v>664</v>
      </c>
      <c r="B1" s="2" t="s">
        <v>665</v>
      </c>
      <c r="C1" s="2" t="s">
        <v>666</v>
      </c>
      <c r="D1" s="2" t="s">
        <v>667</v>
      </c>
      <c r="E1" s="2" t="s">
        <v>668</v>
      </c>
      <c r="F1" s="2" t="s">
        <v>669</v>
      </c>
      <c r="G1" s="2" t="s">
        <v>670</v>
      </c>
      <c r="H1" s="2" t="s">
        <v>671</v>
      </c>
      <c r="I1" s="2" t="s">
        <v>672</v>
      </c>
      <c r="J1" s="2" t="s">
        <v>673</v>
      </c>
      <c r="K1" s="2" t="s">
        <v>674</v>
      </c>
      <c r="L1" s="2" t="s">
        <v>675</v>
      </c>
      <c r="M1" s="2" t="s">
        <v>676</v>
      </c>
      <c r="N1" s="2" t="s">
        <v>677</v>
      </c>
      <c r="O1" s="2" t="s">
        <v>678</v>
      </c>
      <c r="P1" s="2" t="s">
        <v>679</v>
      </c>
      <c r="Q1" s="2" t="s">
        <v>680</v>
      </c>
      <c r="R1" s="2" t="s">
        <v>681</v>
      </c>
      <c r="S1" s="2" t="s">
        <v>682</v>
      </c>
      <c r="T1" s="2" t="s">
        <v>683</v>
      </c>
    </row>
    <row r="2" spans="1:20" x14ac:dyDescent="0.25">
      <c r="A2" s="5" t="s">
        <v>438</v>
      </c>
      <c r="B2" s="5" t="s">
        <v>684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 t="s">
        <v>685</v>
      </c>
    </row>
    <row r="3" spans="1:20" x14ac:dyDescent="0.25">
      <c r="A3" s="5" t="s">
        <v>686</v>
      </c>
      <c r="B3" s="5" t="s">
        <v>687</v>
      </c>
      <c r="F3" s="5">
        <v>0</v>
      </c>
      <c r="G3" s="5">
        <v>404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 t="s">
        <v>688</v>
      </c>
    </row>
    <row r="4" spans="1:20" x14ac:dyDescent="0.25">
      <c r="A4" s="5" t="s">
        <v>689</v>
      </c>
      <c r="B4" s="5" t="s">
        <v>690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</row>
    <row r="5" spans="1:20" x14ac:dyDescent="0.25">
      <c r="A5" s="5" t="s">
        <v>209</v>
      </c>
      <c r="B5" s="5" t="s">
        <v>691</v>
      </c>
      <c r="F5" s="5">
        <v>0</v>
      </c>
      <c r="G5" s="5">
        <v>501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</row>
    <row r="6" spans="1:20" x14ac:dyDescent="0.25">
      <c r="A6" s="5" t="s">
        <v>162</v>
      </c>
      <c r="B6" s="5" t="s">
        <v>692</v>
      </c>
      <c r="C6" s="5">
        <v>44587.77920138889</v>
      </c>
      <c r="D6" s="5">
        <v>44587.799988425926</v>
      </c>
      <c r="E6" s="5" t="s">
        <v>693</v>
      </c>
      <c r="F6" s="5">
        <v>386</v>
      </c>
      <c r="G6" s="5">
        <v>372</v>
      </c>
      <c r="H6" s="5">
        <v>10.89</v>
      </c>
      <c r="I6" s="5">
        <v>543</v>
      </c>
      <c r="J6" s="5">
        <v>431</v>
      </c>
      <c r="K6" s="5">
        <v>215</v>
      </c>
      <c r="L6" s="5">
        <v>116</v>
      </c>
      <c r="M6" s="5">
        <v>77</v>
      </c>
      <c r="N6" s="5">
        <v>81</v>
      </c>
      <c r="O6" s="5">
        <v>55</v>
      </c>
      <c r="P6" s="5">
        <v>28.4</v>
      </c>
      <c r="Q6" s="5">
        <v>21.8</v>
      </c>
      <c r="R6" s="5">
        <v>171</v>
      </c>
      <c r="S6" s="5">
        <v>160</v>
      </c>
    </row>
    <row r="7" spans="1:20" x14ac:dyDescent="0.25">
      <c r="A7" s="5" t="s">
        <v>694</v>
      </c>
      <c r="B7" s="5" t="s">
        <v>695</v>
      </c>
      <c r="F7" s="5">
        <v>0</v>
      </c>
      <c r="G7" s="5">
        <v>339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</row>
    <row r="8" spans="1:20" x14ac:dyDescent="0.25">
      <c r="A8" s="5" t="s">
        <v>696</v>
      </c>
      <c r="B8" s="5" t="s">
        <v>697</v>
      </c>
      <c r="F8" s="5">
        <v>0</v>
      </c>
      <c r="G8" s="5">
        <v>413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20" x14ac:dyDescent="0.25">
      <c r="A9" s="5" t="s">
        <v>386</v>
      </c>
      <c r="B9" s="5" t="s">
        <v>698</v>
      </c>
      <c r="C9" s="5">
        <v>44588.701412037037</v>
      </c>
      <c r="D9" s="5">
        <v>44588.722222222219</v>
      </c>
      <c r="E9" s="5" t="s">
        <v>693</v>
      </c>
      <c r="F9" s="5">
        <v>232</v>
      </c>
      <c r="G9" s="5">
        <v>0</v>
      </c>
      <c r="H9" s="5">
        <v>8.9</v>
      </c>
      <c r="I9" s="5">
        <v>655</v>
      </c>
      <c r="J9" s="5">
        <v>315</v>
      </c>
      <c r="K9" s="5">
        <v>129</v>
      </c>
      <c r="L9" s="5">
        <v>114</v>
      </c>
      <c r="M9" s="5">
        <v>75</v>
      </c>
      <c r="N9" s="5">
        <v>55</v>
      </c>
      <c r="O9" s="5">
        <v>45</v>
      </c>
      <c r="P9" s="5">
        <v>25.4</v>
      </c>
      <c r="Q9" s="5">
        <v>17.8</v>
      </c>
      <c r="R9" s="5">
        <v>184</v>
      </c>
      <c r="S9" s="5">
        <v>170</v>
      </c>
    </row>
    <row r="10" spans="1:20" x14ac:dyDescent="0.25">
      <c r="A10" s="5" t="s">
        <v>193</v>
      </c>
      <c r="B10" s="5" t="s">
        <v>699</v>
      </c>
      <c r="C10" s="5">
        <v>44588.788206018522</v>
      </c>
      <c r="D10" s="5">
        <v>44588.809027777781</v>
      </c>
      <c r="E10" s="5" t="s">
        <v>693</v>
      </c>
      <c r="F10" s="5">
        <v>392</v>
      </c>
      <c r="G10" s="5">
        <v>0</v>
      </c>
      <c r="H10" s="5">
        <v>10.95</v>
      </c>
      <c r="I10" s="5">
        <v>455</v>
      </c>
      <c r="J10" s="5">
        <v>395</v>
      </c>
      <c r="K10" s="5">
        <v>218</v>
      </c>
      <c r="L10" s="5">
        <v>109</v>
      </c>
      <c r="M10" s="5">
        <v>76</v>
      </c>
      <c r="N10" s="5">
        <v>75</v>
      </c>
      <c r="O10" s="5">
        <v>56</v>
      </c>
      <c r="P10" s="5">
        <v>27.6</v>
      </c>
      <c r="Q10" s="5">
        <v>21.9</v>
      </c>
      <c r="R10" s="5">
        <v>160</v>
      </c>
      <c r="S10" s="5">
        <v>149</v>
      </c>
    </row>
    <row r="11" spans="1:20" x14ac:dyDescent="0.25">
      <c r="A11" s="5" t="s">
        <v>700</v>
      </c>
      <c r="B11" s="5" t="s">
        <v>701</v>
      </c>
      <c r="F11" s="5">
        <v>0</v>
      </c>
      <c r="G11" s="5">
        <v>364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20" x14ac:dyDescent="0.25">
      <c r="A12" s="5" t="s">
        <v>702</v>
      </c>
      <c r="B12" s="5" t="s">
        <v>703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20" x14ac:dyDescent="0.25">
      <c r="A13" s="5" t="s">
        <v>704</v>
      </c>
      <c r="B13" s="5" t="s">
        <v>705</v>
      </c>
      <c r="F13" s="5">
        <v>0</v>
      </c>
      <c r="G13" s="5">
        <v>132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20" x14ac:dyDescent="0.25">
      <c r="A14" s="5" t="s">
        <v>132</v>
      </c>
      <c r="B14" s="5" t="s">
        <v>706</v>
      </c>
      <c r="C14" s="5">
        <v>44588.533877314818</v>
      </c>
      <c r="D14" s="5">
        <v>44588.554675925923</v>
      </c>
      <c r="E14" s="5" t="s">
        <v>693</v>
      </c>
      <c r="F14" s="5">
        <v>355</v>
      </c>
      <c r="G14" s="5">
        <v>366</v>
      </c>
      <c r="H14" s="5">
        <v>10.57</v>
      </c>
      <c r="I14" s="5">
        <v>500</v>
      </c>
      <c r="J14" s="5">
        <v>470</v>
      </c>
      <c r="K14" s="5">
        <v>197</v>
      </c>
      <c r="L14" s="5">
        <v>118</v>
      </c>
      <c r="M14" s="5">
        <v>80</v>
      </c>
      <c r="N14" s="5">
        <v>67</v>
      </c>
      <c r="O14" s="5">
        <v>52</v>
      </c>
      <c r="P14" s="5">
        <v>29.3</v>
      </c>
      <c r="Q14" s="5">
        <v>21.1</v>
      </c>
      <c r="R14" s="5">
        <v>0</v>
      </c>
      <c r="S14" s="5">
        <v>0</v>
      </c>
    </row>
    <row r="15" spans="1:20" x14ac:dyDescent="0.25">
      <c r="A15" s="5" t="s">
        <v>707</v>
      </c>
      <c r="B15" s="5" t="s">
        <v>708</v>
      </c>
      <c r="F15" s="5">
        <v>0</v>
      </c>
      <c r="G15" s="5">
        <v>303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20" x14ac:dyDescent="0.25">
      <c r="A16" s="5" t="s">
        <v>709</v>
      </c>
      <c r="B16" s="13" t="s">
        <v>710</v>
      </c>
      <c r="F16" s="5">
        <v>0</v>
      </c>
      <c r="G16" s="5">
        <v>391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x14ac:dyDescent="0.25">
      <c r="A17" s="5" t="s">
        <v>711</v>
      </c>
      <c r="B17" s="5" t="s">
        <v>712</v>
      </c>
      <c r="F17" s="5">
        <v>0</v>
      </c>
      <c r="G17" s="5">
        <v>508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x14ac:dyDescent="0.25">
      <c r="A18" s="5" t="s">
        <v>713</v>
      </c>
      <c r="B18" s="5" t="s">
        <v>714</v>
      </c>
      <c r="F18" s="5">
        <v>0</v>
      </c>
      <c r="G18" s="5">
        <v>664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x14ac:dyDescent="0.25">
      <c r="A19" s="5" t="s">
        <v>715</v>
      </c>
      <c r="B19" s="13" t="s">
        <v>716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x14ac:dyDescent="0.25">
      <c r="A20" s="5" t="s">
        <v>717</v>
      </c>
      <c r="B20" s="5" t="s">
        <v>718</v>
      </c>
      <c r="F20" s="5">
        <v>0</v>
      </c>
      <c r="G20" s="5">
        <v>465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x14ac:dyDescent="0.25">
      <c r="A21" s="5" t="s">
        <v>719</v>
      </c>
      <c r="B21" s="5" t="s">
        <v>720</v>
      </c>
      <c r="F21" s="5">
        <v>0</v>
      </c>
      <c r="G21" s="5">
        <v>333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x14ac:dyDescent="0.25">
      <c r="A22" s="5" t="s">
        <v>454</v>
      </c>
      <c r="B22" s="5" t="s">
        <v>721</v>
      </c>
      <c r="C22" s="5">
        <v>44588.913217592592</v>
      </c>
      <c r="D22" s="5">
        <v>44588.934016203704</v>
      </c>
      <c r="E22" s="5" t="s">
        <v>693</v>
      </c>
      <c r="F22" s="5">
        <v>253</v>
      </c>
      <c r="G22" s="5">
        <v>0</v>
      </c>
      <c r="H22" s="5">
        <v>9.2100000000000009</v>
      </c>
      <c r="I22" s="5">
        <v>355</v>
      </c>
      <c r="J22" s="5">
        <v>314</v>
      </c>
      <c r="K22" s="5">
        <v>141</v>
      </c>
      <c r="L22" s="5">
        <v>110</v>
      </c>
      <c r="M22" s="5">
        <v>74</v>
      </c>
      <c r="N22" s="5">
        <v>71</v>
      </c>
      <c r="O22" s="5">
        <v>48</v>
      </c>
      <c r="P22" s="5">
        <v>25.4</v>
      </c>
      <c r="Q22" s="5">
        <v>18.399999999999999</v>
      </c>
      <c r="R22" s="5">
        <v>0</v>
      </c>
      <c r="S22" s="5">
        <v>0</v>
      </c>
    </row>
    <row r="23" spans="1:19" x14ac:dyDescent="0.25">
      <c r="A23" s="5" t="s">
        <v>722</v>
      </c>
      <c r="B23" s="5" t="s">
        <v>723</v>
      </c>
      <c r="F23" s="5">
        <v>0</v>
      </c>
      <c r="G23" s="5">
        <v>368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x14ac:dyDescent="0.25">
      <c r="A24" s="5" t="s">
        <v>724</v>
      </c>
      <c r="B24" s="5" t="s">
        <v>725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x14ac:dyDescent="0.25">
      <c r="A25" s="5" t="s">
        <v>726</v>
      </c>
      <c r="B25" s="5" t="s">
        <v>727</v>
      </c>
      <c r="F25" s="5">
        <v>0</v>
      </c>
      <c r="G25" s="5">
        <v>558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x14ac:dyDescent="0.25">
      <c r="A26" s="5" t="s">
        <v>728</v>
      </c>
      <c r="B26" s="5" t="s">
        <v>729</v>
      </c>
      <c r="C26" s="5">
        <v>44585.267500000002</v>
      </c>
      <c r="D26" s="5">
        <v>44585.288321759261</v>
      </c>
      <c r="E26" s="5" t="s">
        <v>693</v>
      </c>
      <c r="F26" s="5">
        <v>219</v>
      </c>
      <c r="G26" s="5">
        <v>427</v>
      </c>
      <c r="H26" s="5">
        <v>8.73</v>
      </c>
      <c r="I26" s="5">
        <v>0</v>
      </c>
      <c r="J26" s="5">
        <v>174</v>
      </c>
      <c r="K26" s="5">
        <v>121</v>
      </c>
      <c r="L26" s="5">
        <v>94</v>
      </c>
      <c r="M26" s="5">
        <v>72</v>
      </c>
      <c r="N26" s="5">
        <v>47</v>
      </c>
      <c r="O26" s="5">
        <v>45</v>
      </c>
      <c r="P26" s="5">
        <v>20.3</v>
      </c>
      <c r="Q26" s="5">
        <v>17.399999999999999</v>
      </c>
      <c r="R26" s="5">
        <v>150</v>
      </c>
      <c r="S26" s="5">
        <v>139</v>
      </c>
    </row>
    <row r="27" spans="1:19" x14ac:dyDescent="0.25">
      <c r="A27" s="5" t="s">
        <v>730</v>
      </c>
      <c r="B27" s="5" t="s">
        <v>731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x14ac:dyDescent="0.25">
      <c r="A28" s="5" t="s">
        <v>259</v>
      </c>
      <c r="B28" s="5" t="s">
        <v>732</v>
      </c>
      <c r="C28" s="5">
        <v>44588.051377314812</v>
      </c>
      <c r="D28" s="5">
        <v>44588.072245370371</v>
      </c>
      <c r="E28" s="5" t="s">
        <v>693</v>
      </c>
      <c r="F28" s="5">
        <v>409</v>
      </c>
      <c r="G28" s="5">
        <v>403</v>
      </c>
      <c r="H28" s="5">
        <v>11.22</v>
      </c>
      <c r="I28" s="5">
        <v>0</v>
      </c>
      <c r="J28" s="5">
        <v>312</v>
      </c>
      <c r="K28" s="5">
        <v>227</v>
      </c>
      <c r="L28" s="5">
        <v>102</v>
      </c>
      <c r="M28" s="5">
        <v>76</v>
      </c>
      <c r="N28" s="5">
        <v>74</v>
      </c>
      <c r="O28" s="5">
        <v>61</v>
      </c>
      <c r="P28" s="5">
        <v>25.3</v>
      </c>
      <c r="Q28" s="5">
        <v>22.4</v>
      </c>
      <c r="R28" s="5">
        <v>154</v>
      </c>
      <c r="S28" s="5">
        <v>148</v>
      </c>
    </row>
    <row r="29" spans="1:19" x14ac:dyDescent="0.25">
      <c r="A29" s="5" t="s">
        <v>733</v>
      </c>
      <c r="B29" s="5" t="s">
        <v>734</v>
      </c>
      <c r="F29" s="5">
        <v>0</v>
      </c>
      <c r="G29" s="5">
        <v>415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x14ac:dyDescent="0.25">
      <c r="A30" s="5" t="s">
        <v>735</v>
      </c>
      <c r="B30" s="5" t="s">
        <v>736</v>
      </c>
      <c r="F30" s="5">
        <v>0</v>
      </c>
      <c r="G30" s="5">
        <v>525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x14ac:dyDescent="0.25">
      <c r="A31" s="5" t="s">
        <v>737</v>
      </c>
      <c r="B31" s="5" t="s">
        <v>738</v>
      </c>
      <c r="F31" s="5">
        <v>0</v>
      </c>
      <c r="G31" s="5">
        <v>309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x14ac:dyDescent="0.25">
      <c r="A32" s="5" t="s">
        <v>739</v>
      </c>
      <c r="B32" s="5" t="s">
        <v>740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x14ac:dyDescent="0.25">
      <c r="A33" s="5" t="s">
        <v>741</v>
      </c>
      <c r="B33" s="5" t="s">
        <v>742</v>
      </c>
      <c r="C33" s="5">
        <v>44583.771469907406</v>
      </c>
      <c r="D33" s="5">
        <v>44583.792245370372</v>
      </c>
      <c r="E33" s="5" t="s">
        <v>693</v>
      </c>
      <c r="F33" s="5">
        <v>636</v>
      </c>
      <c r="G33" s="5">
        <v>606</v>
      </c>
      <c r="H33" s="5">
        <v>13.21</v>
      </c>
      <c r="I33" s="5">
        <v>526</v>
      </c>
      <c r="J33" s="5">
        <v>504</v>
      </c>
      <c r="K33" s="5">
        <v>353</v>
      </c>
      <c r="L33" s="5">
        <v>101</v>
      </c>
      <c r="M33" s="5">
        <v>64</v>
      </c>
      <c r="N33" s="5">
        <v>100</v>
      </c>
      <c r="O33" s="5">
        <v>77</v>
      </c>
      <c r="P33" s="5">
        <v>30.1</v>
      </c>
      <c r="Q33" s="5">
        <v>26.4</v>
      </c>
      <c r="R33" s="5">
        <v>158</v>
      </c>
      <c r="S33" s="5">
        <v>152</v>
      </c>
    </row>
    <row r="34" spans="1:19" x14ac:dyDescent="0.25">
      <c r="A34" s="5" t="s">
        <v>743</v>
      </c>
      <c r="B34" s="5" t="s">
        <v>744</v>
      </c>
      <c r="F34" s="5">
        <v>0</v>
      </c>
      <c r="G34" s="5">
        <v>456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x14ac:dyDescent="0.25">
      <c r="A35" s="5" t="s">
        <v>382</v>
      </c>
      <c r="B35" s="5" t="s">
        <v>745</v>
      </c>
      <c r="C35" s="5">
        <v>44588.49496527778</v>
      </c>
      <c r="D35" s="5">
        <v>44588.515787037039</v>
      </c>
      <c r="E35" s="5" t="s">
        <v>693</v>
      </c>
      <c r="F35" s="5">
        <v>378</v>
      </c>
      <c r="G35" s="5">
        <v>0</v>
      </c>
      <c r="H35" s="5">
        <v>10.85</v>
      </c>
      <c r="I35" s="5">
        <v>0</v>
      </c>
      <c r="J35" s="5">
        <v>302</v>
      </c>
      <c r="K35" s="5">
        <v>210</v>
      </c>
      <c r="L35" s="5">
        <v>120</v>
      </c>
      <c r="M35" s="5">
        <v>75</v>
      </c>
      <c r="N35" s="5">
        <v>69</v>
      </c>
      <c r="O35" s="5">
        <v>55</v>
      </c>
      <c r="P35" s="5">
        <v>25</v>
      </c>
      <c r="Q35" s="5">
        <v>21.7</v>
      </c>
      <c r="R35" s="5">
        <v>151</v>
      </c>
      <c r="S35" s="5">
        <v>139</v>
      </c>
    </row>
    <row r="36" spans="1:19" x14ac:dyDescent="0.25">
      <c r="A36" s="5" t="s">
        <v>120</v>
      </c>
      <c r="B36" s="5" t="s">
        <v>746</v>
      </c>
      <c r="C36" s="5">
        <v>44588.638553240744</v>
      </c>
      <c r="D36" s="5">
        <v>44588.659363425926</v>
      </c>
      <c r="E36" s="5" t="s">
        <v>693</v>
      </c>
      <c r="F36" s="5">
        <v>365</v>
      </c>
      <c r="G36" s="5">
        <v>402</v>
      </c>
      <c r="H36" s="5">
        <v>10.63</v>
      </c>
      <c r="I36" s="5">
        <v>495</v>
      </c>
      <c r="J36" s="5">
        <v>362</v>
      </c>
      <c r="K36" s="5">
        <v>203</v>
      </c>
      <c r="L36" s="5">
        <v>114</v>
      </c>
      <c r="M36" s="5">
        <v>75</v>
      </c>
      <c r="N36" s="5">
        <v>68</v>
      </c>
      <c r="O36" s="5">
        <v>54</v>
      </c>
      <c r="P36" s="5">
        <v>26.7</v>
      </c>
      <c r="Q36" s="5">
        <v>21.3</v>
      </c>
      <c r="R36" s="5">
        <v>179</v>
      </c>
      <c r="S36" s="5">
        <v>161</v>
      </c>
    </row>
    <row r="37" spans="1:19" x14ac:dyDescent="0.25">
      <c r="A37" s="5" t="s">
        <v>747</v>
      </c>
      <c r="B37" s="5" t="s">
        <v>748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</row>
    <row r="38" spans="1:19" x14ac:dyDescent="0.25">
      <c r="A38" s="5" t="s">
        <v>749</v>
      </c>
      <c r="B38" s="5" t="s">
        <v>750</v>
      </c>
      <c r="F38" s="5">
        <v>0</v>
      </c>
      <c r="G38" s="5">
        <v>633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</row>
    <row r="39" spans="1:19" x14ac:dyDescent="0.25">
      <c r="A39" s="5" t="s">
        <v>751</v>
      </c>
      <c r="B39" s="13" t="s">
        <v>752</v>
      </c>
      <c r="F39" s="5">
        <v>0</v>
      </c>
      <c r="G39" s="5">
        <v>513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</row>
    <row r="40" spans="1:19" x14ac:dyDescent="0.25">
      <c r="A40" s="5" t="s">
        <v>753</v>
      </c>
      <c r="B40" s="5" t="s">
        <v>754</v>
      </c>
      <c r="F40" s="5">
        <v>0</v>
      </c>
      <c r="G40" s="5">
        <v>420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5" t="s">
        <v>755</v>
      </c>
      <c r="B41" s="5" t="s">
        <v>756</v>
      </c>
      <c r="F41" s="5">
        <v>0</v>
      </c>
      <c r="G41" s="5">
        <v>460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5">
      <c r="A42" s="5" t="s">
        <v>757</v>
      </c>
      <c r="B42" s="5" t="s">
        <v>758</v>
      </c>
      <c r="F42" s="5">
        <v>0</v>
      </c>
      <c r="G42" s="5">
        <v>470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5" t="s">
        <v>759</v>
      </c>
      <c r="B43" s="5" t="s">
        <v>760</v>
      </c>
      <c r="F43" s="5">
        <v>0</v>
      </c>
      <c r="G43" s="5">
        <v>387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x14ac:dyDescent="0.25">
      <c r="A44" s="5" t="s">
        <v>761</v>
      </c>
      <c r="B44" s="5" t="s">
        <v>762</v>
      </c>
      <c r="F44" s="5">
        <v>0</v>
      </c>
      <c r="G44" s="5">
        <v>523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x14ac:dyDescent="0.25">
      <c r="A45" s="5" t="s">
        <v>763</v>
      </c>
      <c r="B45" s="13" t="s">
        <v>764</v>
      </c>
      <c r="F45" s="5">
        <v>0</v>
      </c>
      <c r="G45" s="5">
        <v>313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x14ac:dyDescent="0.25">
      <c r="A46" s="5" t="s">
        <v>376</v>
      </c>
      <c r="B46" s="5" t="s">
        <v>765</v>
      </c>
      <c r="F46" s="5">
        <v>0</v>
      </c>
      <c r="G46" s="5">
        <v>455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x14ac:dyDescent="0.25">
      <c r="A47" s="5" t="s">
        <v>766</v>
      </c>
      <c r="B47" s="5" t="s">
        <v>767</v>
      </c>
      <c r="F47" s="5">
        <v>0</v>
      </c>
      <c r="G47" s="5">
        <v>605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x14ac:dyDescent="0.25">
      <c r="A48" s="5" t="s">
        <v>768</v>
      </c>
      <c r="B48" s="5" t="s">
        <v>769</v>
      </c>
      <c r="F48" s="5">
        <v>0</v>
      </c>
      <c r="G48" s="5">
        <v>409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x14ac:dyDescent="0.25">
      <c r="A49" s="5" t="s">
        <v>122</v>
      </c>
      <c r="B49" s="5" t="s">
        <v>770</v>
      </c>
      <c r="C49" s="5">
        <v>44588.768773148149</v>
      </c>
      <c r="D49" s="5">
        <v>44588.789606481485</v>
      </c>
      <c r="E49" s="5" t="s">
        <v>693</v>
      </c>
      <c r="F49" s="5">
        <v>388</v>
      </c>
      <c r="G49" s="5">
        <v>0</v>
      </c>
      <c r="H49" s="5">
        <v>10.93</v>
      </c>
      <c r="I49" s="5">
        <v>0</v>
      </c>
      <c r="J49" s="5">
        <v>376</v>
      </c>
      <c r="K49" s="5">
        <v>215</v>
      </c>
      <c r="L49" s="5">
        <v>113</v>
      </c>
      <c r="M49" s="5">
        <v>78</v>
      </c>
      <c r="N49" s="5">
        <v>72</v>
      </c>
      <c r="O49" s="5">
        <v>48</v>
      </c>
      <c r="P49" s="5">
        <v>27.1</v>
      </c>
      <c r="Q49" s="5">
        <v>21.9</v>
      </c>
      <c r="R49" s="5">
        <v>167</v>
      </c>
      <c r="S49" s="5">
        <v>150</v>
      </c>
    </row>
    <row r="50" spans="1:19" x14ac:dyDescent="0.25">
      <c r="A50" s="5" t="s">
        <v>110</v>
      </c>
      <c r="B50" s="5" t="s">
        <v>771</v>
      </c>
      <c r="C50" s="5">
        <v>44587.854409722226</v>
      </c>
      <c r="D50" s="5">
        <v>44587.875219907408</v>
      </c>
      <c r="E50" s="5" t="s">
        <v>693</v>
      </c>
      <c r="F50" s="5">
        <v>334</v>
      </c>
      <c r="G50" s="5">
        <v>475</v>
      </c>
      <c r="H50" s="5">
        <v>10.39</v>
      </c>
      <c r="I50" s="5">
        <v>325</v>
      </c>
      <c r="J50" s="5">
        <v>228</v>
      </c>
      <c r="K50" s="5">
        <v>186</v>
      </c>
      <c r="L50" s="5">
        <v>83</v>
      </c>
      <c r="M50" s="5">
        <v>75</v>
      </c>
      <c r="N50" s="5">
        <v>53</v>
      </c>
      <c r="O50" s="5">
        <v>52</v>
      </c>
      <c r="P50" s="5">
        <v>22.5</v>
      </c>
      <c r="Q50" s="5">
        <v>20.8</v>
      </c>
      <c r="R50" s="5">
        <v>129</v>
      </c>
      <c r="S50" s="5">
        <v>123</v>
      </c>
    </row>
    <row r="51" spans="1:19" x14ac:dyDescent="0.25">
      <c r="A51" s="5" t="s">
        <v>448</v>
      </c>
      <c r="B51" s="5" t="s">
        <v>772</v>
      </c>
      <c r="C51" s="5">
        <v>44588.463101851848</v>
      </c>
      <c r="D51" s="5">
        <v>44588.483923611115</v>
      </c>
      <c r="E51" s="5" t="s">
        <v>693</v>
      </c>
      <c r="F51" s="5">
        <v>545</v>
      </c>
      <c r="G51" s="5">
        <v>562</v>
      </c>
      <c r="H51" s="5">
        <v>12.49</v>
      </c>
      <c r="I51" s="5">
        <v>577</v>
      </c>
      <c r="J51" s="5">
        <v>437</v>
      </c>
      <c r="K51" s="5">
        <v>303</v>
      </c>
      <c r="L51" s="5">
        <v>116</v>
      </c>
      <c r="M51" s="5">
        <v>78</v>
      </c>
      <c r="N51" s="5">
        <v>73</v>
      </c>
      <c r="O51" s="5">
        <v>62</v>
      </c>
      <c r="P51" s="5">
        <v>28.6</v>
      </c>
      <c r="Q51" s="5">
        <v>25</v>
      </c>
      <c r="R51" s="5">
        <v>179</v>
      </c>
      <c r="S51" s="5">
        <v>172</v>
      </c>
    </row>
    <row r="52" spans="1:19" x14ac:dyDescent="0.25">
      <c r="A52" s="5" t="s">
        <v>285</v>
      </c>
      <c r="B52" s="5" t="s">
        <v>773</v>
      </c>
      <c r="C52" s="5">
        <v>44587.850300925929</v>
      </c>
      <c r="D52" s="5">
        <v>44587.871122685188</v>
      </c>
      <c r="E52" s="5" t="s">
        <v>693</v>
      </c>
      <c r="F52" s="5">
        <v>361</v>
      </c>
      <c r="G52" s="5">
        <v>0</v>
      </c>
      <c r="H52" s="5">
        <v>10.65</v>
      </c>
      <c r="I52" s="5">
        <v>0</v>
      </c>
      <c r="J52" s="5">
        <v>417</v>
      </c>
      <c r="K52" s="5">
        <v>201</v>
      </c>
      <c r="L52" s="5">
        <v>111</v>
      </c>
      <c r="M52" s="5">
        <v>75</v>
      </c>
      <c r="N52" s="5">
        <v>66</v>
      </c>
      <c r="O52" s="5">
        <v>49</v>
      </c>
      <c r="P52" s="5">
        <v>28.1</v>
      </c>
      <c r="Q52" s="5">
        <v>21.3</v>
      </c>
      <c r="R52" s="5">
        <v>170</v>
      </c>
      <c r="S52" s="5">
        <v>158</v>
      </c>
    </row>
    <row r="53" spans="1:19" x14ac:dyDescent="0.25">
      <c r="A53" s="5" t="s">
        <v>774</v>
      </c>
      <c r="B53" s="5" t="s">
        <v>775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x14ac:dyDescent="0.25">
      <c r="A54" s="5" t="s">
        <v>776</v>
      </c>
      <c r="B54" s="5" t="s">
        <v>777</v>
      </c>
      <c r="F54" s="5">
        <v>0</v>
      </c>
      <c r="G54" s="5">
        <v>334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x14ac:dyDescent="0.25">
      <c r="A55" s="5" t="s">
        <v>170</v>
      </c>
      <c r="B55" s="5" t="s">
        <v>778</v>
      </c>
      <c r="C55" s="5">
        <v>44588.44059027778</v>
      </c>
      <c r="D55" s="5">
        <v>44588.461469907408</v>
      </c>
      <c r="E55" s="5" t="s">
        <v>693</v>
      </c>
      <c r="F55" s="5">
        <v>510</v>
      </c>
      <c r="G55" s="5">
        <v>501</v>
      </c>
      <c r="H55" s="5">
        <v>12.18</v>
      </c>
      <c r="I55" s="5">
        <v>769</v>
      </c>
      <c r="J55" s="5">
        <v>389</v>
      </c>
      <c r="K55" s="5">
        <v>283</v>
      </c>
      <c r="L55" s="5">
        <v>113</v>
      </c>
      <c r="M55" s="5">
        <v>77</v>
      </c>
      <c r="N55" s="5">
        <v>76</v>
      </c>
      <c r="O55" s="5">
        <v>62</v>
      </c>
      <c r="P55" s="5">
        <v>27.4</v>
      </c>
      <c r="Q55" s="5">
        <v>24.4</v>
      </c>
      <c r="R55" s="5">
        <v>0</v>
      </c>
      <c r="S55" s="5">
        <v>0</v>
      </c>
    </row>
    <row r="56" spans="1:19" x14ac:dyDescent="0.25">
      <c r="A56" s="5" t="s">
        <v>779</v>
      </c>
      <c r="B56" s="5" t="s">
        <v>780</v>
      </c>
      <c r="C56" s="5">
        <v>44585.465289351851</v>
      </c>
      <c r="D56" s="5">
        <v>44585.486111111109</v>
      </c>
      <c r="E56" s="5" t="s">
        <v>693</v>
      </c>
      <c r="F56" s="5">
        <v>436</v>
      </c>
      <c r="G56" s="5">
        <v>527</v>
      </c>
      <c r="H56" s="5">
        <v>11.28</v>
      </c>
      <c r="I56" s="5">
        <v>634</v>
      </c>
      <c r="J56" s="5">
        <v>627</v>
      </c>
      <c r="K56" s="5">
        <v>242</v>
      </c>
      <c r="L56" s="5">
        <v>130</v>
      </c>
      <c r="M56" s="5">
        <v>79</v>
      </c>
      <c r="N56" s="5">
        <v>85</v>
      </c>
      <c r="O56" s="5">
        <v>56</v>
      </c>
      <c r="P56" s="5">
        <v>32.5</v>
      </c>
      <c r="Q56" s="5">
        <v>22.6</v>
      </c>
      <c r="R56" s="5">
        <v>0</v>
      </c>
      <c r="S56" s="5">
        <v>0</v>
      </c>
    </row>
    <row r="57" spans="1:19" x14ac:dyDescent="0.25">
      <c r="A57" s="5" t="s">
        <v>781</v>
      </c>
      <c r="B57" s="5" t="s">
        <v>782</v>
      </c>
      <c r="F57" s="5">
        <v>0</v>
      </c>
      <c r="G57" s="5">
        <v>374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x14ac:dyDescent="0.25">
      <c r="A58" s="5" t="s">
        <v>783</v>
      </c>
      <c r="B58" s="5" t="s">
        <v>784</v>
      </c>
      <c r="F58" s="5">
        <v>0</v>
      </c>
      <c r="G58" s="5">
        <v>723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x14ac:dyDescent="0.25">
      <c r="A59" s="5" t="s">
        <v>144</v>
      </c>
      <c r="B59" s="5" t="s">
        <v>785</v>
      </c>
      <c r="C59" s="5">
        <v>44588.87290509259</v>
      </c>
      <c r="D59" s="5">
        <v>44588.89371527778</v>
      </c>
      <c r="E59" s="5" t="s">
        <v>693</v>
      </c>
      <c r="F59" s="5">
        <v>438</v>
      </c>
      <c r="G59" s="5">
        <v>0</v>
      </c>
      <c r="H59" s="5">
        <v>11.43</v>
      </c>
      <c r="I59" s="5">
        <v>439</v>
      </c>
      <c r="J59" s="5">
        <v>450</v>
      </c>
      <c r="K59" s="5">
        <v>243</v>
      </c>
      <c r="L59" s="5">
        <v>100</v>
      </c>
      <c r="M59" s="5">
        <v>75</v>
      </c>
      <c r="N59" s="5">
        <v>80</v>
      </c>
      <c r="O59" s="5">
        <v>58</v>
      </c>
      <c r="P59" s="5">
        <v>28.9</v>
      </c>
      <c r="Q59" s="5">
        <v>22.9</v>
      </c>
      <c r="R59" s="5">
        <v>155</v>
      </c>
      <c r="S59" s="5">
        <v>142</v>
      </c>
    </row>
    <row r="60" spans="1:19" x14ac:dyDescent="0.25">
      <c r="A60" s="5" t="s">
        <v>504</v>
      </c>
      <c r="B60" s="5" t="s">
        <v>786</v>
      </c>
      <c r="C60" s="5">
        <v>44588.732847222222</v>
      </c>
      <c r="D60" s="5">
        <v>44588.753668981481</v>
      </c>
      <c r="E60" s="5" t="s">
        <v>693</v>
      </c>
      <c r="F60" s="5">
        <v>402</v>
      </c>
      <c r="G60" s="5">
        <v>443</v>
      </c>
      <c r="H60" s="5">
        <v>10.98</v>
      </c>
      <c r="I60" s="5">
        <v>0</v>
      </c>
      <c r="J60" s="5">
        <v>506</v>
      </c>
      <c r="K60" s="5">
        <v>223</v>
      </c>
      <c r="L60" s="5">
        <v>114</v>
      </c>
      <c r="M60" s="5">
        <v>80</v>
      </c>
      <c r="N60" s="5">
        <v>82</v>
      </c>
      <c r="O60" s="5">
        <v>54</v>
      </c>
      <c r="P60" s="5">
        <v>30.1</v>
      </c>
      <c r="Q60" s="5">
        <v>21.9</v>
      </c>
      <c r="R60" s="5">
        <v>181</v>
      </c>
      <c r="S60" s="5">
        <v>161</v>
      </c>
    </row>
    <row r="61" spans="1:19" x14ac:dyDescent="0.25">
      <c r="A61" s="5" t="s">
        <v>787</v>
      </c>
      <c r="B61" s="5" t="s">
        <v>788</v>
      </c>
      <c r="F61" s="5">
        <v>0</v>
      </c>
      <c r="G61" s="5">
        <v>423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x14ac:dyDescent="0.25">
      <c r="A62" s="5" t="s">
        <v>191</v>
      </c>
      <c r="B62" s="5" t="s">
        <v>789</v>
      </c>
      <c r="C62" s="5">
        <v>44588.613217592596</v>
      </c>
      <c r="D62" s="5">
        <v>44588.634039351855</v>
      </c>
      <c r="E62" s="5" t="s">
        <v>693</v>
      </c>
      <c r="F62" s="5">
        <v>266</v>
      </c>
      <c r="G62" s="5">
        <v>0</v>
      </c>
      <c r="H62" s="5">
        <v>9.31</v>
      </c>
      <c r="I62" s="5">
        <v>371</v>
      </c>
      <c r="J62" s="5">
        <v>477</v>
      </c>
      <c r="K62" s="5">
        <v>148</v>
      </c>
      <c r="L62" s="5">
        <v>94</v>
      </c>
      <c r="M62" s="5">
        <v>76</v>
      </c>
      <c r="N62" s="5">
        <v>64</v>
      </c>
      <c r="O62" s="5">
        <v>46</v>
      </c>
      <c r="P62" s="5">
        <v>29.5</v>
      </c>
      <c r="Q62" s="5">
        <v>18.600000000000001</v>
      </c>
      <c r="R62" s="5">
        <v>0</v>
      </c>
      <c r="S62" s="5">
        <v>0</v>
      </c>
    </row>
    <row r="63" spans="1:19" x14ac:dyDescent="0.25">
      <c r="A63" s="5" t="s">
        <v>790</v>
      </c>
      <c r="B63" s="5" t="s">
        <v>791</v>
      </c>
      <c r="F63" s="5">
        <v>0</v>
      </c>
      <c r="G63" s="5">
        <v>410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x14ac:dyDescent="0.25">
      <c r="A64" s="5" t="s">
        <v>792</v>
      </c>
      <c r="B64" s="5" t="s">
        <v>793</v>
      </c>
      <c r="F64" s="5">
        <v>0</v>
      </c>
      <c r="G64" s="5">
        <v>705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x14ac:dyDescent="0.25">
      <c r="A65" s="5" t="s">
        <v>794</v>
      </c>
      <c r="B65" s="5" t="s">
        <v>795</v>
      </c>
      <c r="F65" s="5">
        <v>0</v>
      </c>
      <c r="G65" s="5">
        <v>516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x14ac:dyDescent="0.25">
      <c r="A66" s="5" t="s">
        <v>203</v>
      </c>
      <c r="B66" s="5" t="s">
        <v>796</v>
      </c>
      <c r="C66" s="5">
        <v>44588.941608796296</v>
      </c>
      <c r="D66" s="5">
        <v>44588.962453703702</v>
      </c>
      <c r="E66" s="5" t="s">
        <v>693</v>
      </c>
      <c r="F66" s="5">
        <v>304</v>
      </c>
      <c r="G66" s="5">
        <v>300</v>
      </c>
      <c r="H66" s="5">
        <v>9.91</v>
      </c>
      <c r="I66" s="5">
        <v>0</v>
      </c>
      <c r="J66" s="5">
        <v>434</v>
      </c>
      <c r="K66" s="5">
        <v>169</v>
      </c>
      <c r="L66" s="5">
        <v>113</v>
      </c>
      <c r="M66" s="5">
        <v>76</v>
      </c>
      <c r="N66" s="5">
        <v>67</v>
      </c>
      <c r="O66" s="5">
        <v>50</v>
      </c>
      <c r="P66" s="5">
        <v>28.5</v>
      </c>
      <c r="Q66" s="5">
        <v>19.8</v>
      </c>
      <c r="R66" s="5">
        <v>174</v>
      </c>
      <c r="S66" s="5">
        <v>163</v>
      </c>
    </row>
    <row r="67" spans="1:19" x14ac:dyDescent="0.25">
      <c r="A67" s="5" t="s">
        <v>797</v>
      </c>
      <c r="B67" s="5" t="s">
        <v>798</v>
      </c>
      <c r="F67" s="5">
        <v>0</v>
      </c>
      <c r="G67" s="5">
        <v>441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x14ac:dyDescent="0.25">
      <c r="A68" s="5" t="s">
        <v>799</v>
      </c>
      <c r="B68" s="5" t="s">
        <v>800</v>
      </c>
      <c r="F68" s="5">
        <v>0</v>
      </c>
      <c r="G68" s="5">
        <v>539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x14ac:dyDescent="0.25">
      <c r="A69" s="5" t="s">
        <v>801</v>
      </c>
      <c r="B69" s="5" t="s">
        <v>802</v>
      </c>
      <c r="F69" s="5">
        <v>0</v>
      </c>
      <c r="G69" s="5">
        <v>329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x14ac:dyDescent="0.25">
      <c r="A70" s="5" t="s">
        <v>803</v>
      </c>
      <c r="B70" s="5" t="s">
        <v>804</v>
      </c>
      <c r="F70" s="5">
        <v>0</v>
      </c>
      <c r="G70" s="5">
        <v>585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x14ac:dyDescent="0.25">
      <c r="A71" s="5" t="s">
        <v>540</v>
      </c>
      <c r="B71" s="5" t="s">
        <v>805</v>
      </c>
      <c r="C71" s="5">
        <v>44588.043263888889</v>
      </c>
      <c r="D71" s="5">
        <v>44588.064062500001</v>
      </c>
      <c r="E71" s="5" t="s">
        <v>693</v>
      </c>
      <c r="F71" s="5">
        <v>260</v>
      </c>
      <c r="G71" s="5">
        <v>0</v>
      </c>
      <c r="H71" s="5">
        <v>9.31</v>
      </c>
      <c r="I71" s="5">
        <v>449</v>
      </c>
      <c r="J71" s="5">
        <v>314</v>
      </c>
      <c r="K71" s="5">
        <v>144</v>
      </c>
      <c r="L71" s="5">
        <v>117</v>
      </c>
      <c r="M71" s="5">
        <v>76</v>
      </c>
      <c r="N71" s="5">
        <v>65</v>
      </c>
      <c r="O71" s="5">
        <v>47</v>
      </c>
      <c r="P71" s="5">
        <v>25.3</v>
      </c>
      <c r="Q71" s="5">
        <v>18.600000000000001</v>
      </c>
      <c r="R71" s="5">
        <v>178</v>
      </c>
      <c r="S71" s="5">
        <v>147</v>
      </c>
    </row>
    <row r="72" spans="1:19" x14ac:dyDescent="0.25">
      <c r="A72" s="5" t="s">
        <v>182</v>
      </c>
      <c r="B72" s="5" t="s">
        <v>806</v>
      </c>
      <c r="C72" s="5">
        <v>44589.017384259256</v>
      </c>
      <c r="D72" s="5">
        <v>44589.038182870368</v>
      </c>
      <c r="E72" s="5" t="s">
        <v>693</v>
      </c>
      <c r="F72" s="5">
        <v>391</v>
      </c>
      <c r="G72" s="5">
        <v>625</v>
      </c>
      <c r="H72" s="5">
        <v>10.97</v>
      </c>
      <c r="I72" s="5">
        <v>539</v>
      </c>
      <c r="J72" s="5">
        <v>353</v>
      </c>
      <c r="K72" s="5">
        <v>217</v>
      </c>
      <c r="L72" s="5">
        <v>115</v>
      </c>
      <c r="M72" s="5">
        <v>78</v>
      </c>
      <c r="N72" s="5">
        <v>91</v>
      </c>
      <c r="O72" s="5">
        <v>57</v>
      </c>
      <c r="P72" s="5">
        <v>26.4</v>
      </c>
      <c r="Q72" s="5">
        <v>21.9</v>
      </c>
      <c r="R72" s="5">
        <v>0</v>
      </c>
      <c r="S72" s="5">
        <v>0</v>
      </c>
    </row>
    <row r="73" spans="1:19" x14ac:dyDescent="0.25">
      <c r="A73" s="5" t="s">
        <v>807</v>
      </c>
      <c r="B73" s="5" t="s">
        <v>808</v>
      </c>
      <c r="F73" s="5">
        <v>0</v>
      </c>
      <c r="G73" s="5">
        <v>532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x14ac:dyDescent="0.25">
      <c r="A74" s="5" t="s">
        <v>662</v>
      </c>
      <c r="B74" s="5" t="s">
        <v>809</v>
      </c>
      <c r="C74" s="5">
        <v>44588.421006944445</v>
      </c>
      <c r="D74" s="5">
        <v>44588.441817129627</v>
      </c>
      <c r="E74" s="5" t="s">
        <v>693</v>
      </c>
      <c r="F74" s="5">
        <v>426</v>
      </c>
      <c r="G74" s="5">
        <v>410</v>
      </c>
      <c r="H74" s="5">
        <v>11.39</v>
      </c>
      <c r="I74" s="5">
        <v>618</v>
      </c>
      <c r="J74" s="5">
        <v>305</v>
      </c>
      <c r="K74" s="5">
        <v>237</v>
      </c>
      <c r="L74" s="5">
        <v>85</v>
      </c>
      <c r="M74" s="5">
        <v>75</v>
      </c>
      <c r="N74" s="5">
        <v>61</v>
      </c>
      <c r="O74" s="5">
        <v>57</v>
      </c>
      <c r="P74" s="5">
        <v>25.1</v>
      </c>
      <c r="Q74" s="5">
        <v>22.8</v>
      </c>
      <c r="R74" s="5">
        <v>0</v>
      </c>
      <c r="S74" s="5">
        <v>0</v>
      </c>
    </row>
    <row r="75" spans="1:19" x14ac:dyDescent="0.25">
      <c r="A75" s="5" t="s">
        <v>810</v>
      </c>
      <c r="B75" s="5" t="s">
        <v>811</v>
      </c>
      <c r="F75" s="5">
        <v>0</v>
      </c>
      <c r="G75" s="5">
        <v>401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x14ac:dyDescent="0.25">
      <c r="A76" s="5" t="s">
        <v>812</v>
      </c>
      <c r="B76" s="5" t="s">
        <v>813</v>
      </c>
      <c r="F76" s="5">
        <v>0</v>
      </c>
      <c r="G76" s="5">
        <v>232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x14ac:dyDescent="0.25">
      <c r="A77" s="5" t="s">
        <v>814</v>
      </c>
      <c r="B77" s="5" t="s">
        <v>815</v>
      </c>
      <c r="F77" s="5">
        <v>0</v>
      </c>
      <c r="G77" s="5">
        <v>509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x14ac:dyDescent="0.25">
      <c r="A78" s="5" t="s">
        <v>312</v>
      </c>
      <c r="B78" s="5" t="s">
        <v>816</v>
      </c>
      <c r="C78" s="5">
        <v>44588.499467592592</v>
      </c>
      <c r="D78" s="5">
        <v>44588.520289351851</v>
      </c>
      <c r="E78" s="5" t="s">
        <v>693</v>
      </c>
      <c r="F78" s="5">
        <v>292</v>
      </c>
      <c r="G78" s="5">
        <v>0</v>
      </c>
      <c r="H78" s="5">
        <v>9.68</v>
      </c>
      <c r="I78" s="5">
        <v>525</v>
      </c>
      <c r="J78" s="5">
        <v>355</v>
      </c>
      <c r="K78" s="5">
        <v>162</v>
      </c>
      <c r="L78" s="5">
        <v>119</v>
      </c>
      <c r="M78" s="5">
        <v>75</v>
      </c>
      <c r="N78" s="5">
        <v>63</v>
      </c>
      <c r="O78" s="5">
        <v>49</v>
      </c>
      <c r="P78" s="5">
        <v>26.5</v>
      </c>
      <c r="Q78" s="5">
        <v>19.399999999999999</v>
      </c>
      <c r="R78" s="5">
        <v>161</v>
      </c>
      <c r="S78" s="5">
        <v>142</v>
      </c>
    </row>
    <row r="79" spans="1:19" x14ac:dyDescent="0.25">
      <c r="A79" s="5" t="s">
        <v>330</v>
      </c>
      <c r="B79" s="5" t="s">
        <v>817</v>
      </c>
      <c r="C79" s="5">
        <v>44588.46166666667</v>
      </c>
      <c r="D79" s="5">
        <v>44588.482476851852</v>
      </c>
      <c r="E79" s="5" t="s">
        <v>693</v>
      </c>
      <c r="F79" s="5">
        <v>434</v>
      </c>
      <c r="G79" s="5">
        <v>0</v>
      </c>
      <c r="H79" s="5">
        <v>11.41</v>
      </c>
      <c r="I79" s="5">
        <v>590</v>
      </c>
      <c r="J79" s="5">
        <v>388</v>
      </c>
      <c r="K79" s="5">
        <v>241</v>
      </c>
      <c r="L79" s="5">
        <v>118</v>
      </c>
      <c r="M79" s="5">
        <v>76</v>
      </c>
      <c r="N79" s="5">
        <v>66</v>
      </c>
      <c r="O79" s="5">
        <v>57</v>
      </c>
      <c r="P79" s="5">
        <v>27.4</v>
      </c>
      <c r="Q79" s="5">
        <v>22.8</v>
      </c>
      <c r="R79" s="5">
        <v>171</v>
      </c>
      <c r="S79" s="5">
        <v>159</v>
      </c>
    </row>
    <row r="80" spans="1:19" x14ac:dyDescent="0.25">
      <c r="A80" s="5" t="s">
        <v>818</v>
      </c>
      <c r="B80" s="5" t="s">
        <v>819</v>
      </c>
      <c r="F80" s="5">
        <v>0</v>
      </c>
      <c r="G80" s="5">
        <v>474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x14ac:dyDescent="0.25">
      <c r="A81" s="5" t="s">
        <v>820</v>
      </c>
      <c r="B81" s="5" t="s">
        <v>821</v>
      </c>
      <c r="F81" s="5">
        <v>0</v>
      </c>
      <c r="G81" s="5">
        <v>587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x14ac:dyDescent="0.25">
      <c r="A82" s="5" t="s">
        <v>822</v>
      </c>
      <c r="B82" s="5" t="s">
        <v>823</v>
      </c>
      <c r="C82" s="5">
        <v>44584.624826388892</v>
      </c>
      <c r="D82" s="5">
        <v>44584.645671296297</v>
      </c>
      <c r="E82" s="5" t="s">
        <v>693</v>
      </c>
      <c r="F82" s="5">
        <v>361</v>
      </c>
      <c r="G82" s="5">
        <v>404</v>
      </c>
      <c r="H82" s="5">
        <v>10.56</v>
      </c>
      <c r="I82" s="5">
        <v>0</v>
      </c>
      <c r="J82" s="5">
        <v>462</v>
      </c>
      <c r="K82" s="5">
        <v>200</v>
      </c>
      <c r="L82" s="5">
        <v>125</v>
      </c>
      <c r="M82" s="5">
        <v>88</v>
      </c>
      <c r="N82" s="5">
        <v>65</v>
      </c>
      <c r="O82" s="5">
        <v>48</v>
      </c>
      <c r="P82" s="5">
        <v>29.1</v>
      </c>
      <c r="Q82" s="5">
        <v>21.1</v>
      </c>
      <c r="R82" s="5">
        <v>178</v>
      </c>
      <c r="S82" s="5">
        <v>153</v>
      </c>
    </row>
    <row r="83" spans="1:19" x14ac:dyDescent="0.25">
      <c r="A83" s="5" t="s">
        <v>824</v>
      </c>
      <c r="B83" s="5" t="s">
        <v>825</v>
      </c>
      <c r="F83" s="5">
        <v>0</v>
      </c>
      <c r="G83" s="5">
        <v>610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x14ac:dyDescent="0.25">
      <c r="A84" s="5" t="s">
        <v>826</v>
      </c>
      <c r="B84" s="5" t="s">
        <v>827</v>
      </c>
      <c r="F84" s="5">
        <v>0</v>
      </c>
      <c r="G84" s="5">
        <v>473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x14ac:dyDescent="0.25">
      <c r="A85" s="5" t="s">
        <v>828</v>
      </c>
      <c r="B85" s="5" t="s">
        <v>829</v>
      </c>
      <c r="F85" s="5">
        <v>0</v>
      </c>
      <c r="G85" s="5">
        <v>328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x14ac:dyDescent="0.25">
      <c r="A86" s="5" t="s">
        <v>830</v>
      </c>
      <c r="B86" s="5" t="s">
        <v>831</v>
      </c>
      <c r="F86" s="5">
        <v>0</v>
      </c>
      <c r="G86" s="5">
        <v>285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x14ac:dyDescent="0.25">
      <c r="A87" s="5" t="s">
        <v>370</v>
      </c>
      <c r="B87" s="5" t="s">
        <v>832</v>
      </c>
      <c r="C87" s="5">
        <v>44588.782523148147</v>
      </c>
      <c r="D87" s="5">
        <v>44588.803333333337</v>
      </c>
      <c r="E87" s="5" t="s">
        <v>693</v>
      </c>
      <c r="F87" s="5">
        <v>551</v>
      </c>
      <c r="G87" s="5">
        <v>689</v>
      </c>
      <c r="H87" s="5">
        <v>12.54</v>
      </c>
      <c r="I87" s="5">
        <v>597</v>
      </c>
      <c r="J87" s="5">
        <v>408</v>
      </c>
      <c r="K87" s="5">
        <v>306</v>
      </c>
      <c r="L87" s="5">
        <v>99</v>
      </c>
      <c r="M87" s="5">
        <v>77</v>
      </c>
      <c r="N87" s="5">
        <v>70</v>
      </c>
      <c r="O87" s="5">
        <v>63</v>
      </c>
      <c r="P87" s="5">
        <v>27.9</v>
      </c>
      <c r="Q87" s="5">
        <v>25.1</v>
      </c>
      <c r="R87" s="5">
        <v>175</v>
      </c>
      <c r="S87" s="5">
        <v>170</v>
      </c>
    </row>
    <row r="88" spans="1:19" x14ac:dyDescent="0.25">
      <c r="A88" s="5" t="s">
        <v>833</v>
      </c>
      <c r="B88" s="5" t="s">
        <v>834</v>
      </c>
      <c r="F88" s="5">
        <v>0</v>
      </c>
      <c r="G88" s="5">
        <v>265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x14ac:dyDescent="0.25">
      <c r="A89" s="5" t="s">
        <v>835</v>
      </c>
      <c r="B89" s="5" t="s">
        <v>836</v>
      </c>
      <c r="F89" s="5">
        <v>0</v>
      </c>
      <c r="G89" s="5">
        <v>365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x14ac:dyDescent="0.25">
      <c r="A90" s="5" t="s">
        <v>837</v>
      </c>
      <c r="B90" s="5" t="s">
        <v>838</v>
      </c>
      <c r="F90" s="5">
        <v>0</v>
      </c>
      <c r="G90" s="5">
        <v>308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x14ac:dyDescent="0.25">
      <c r="A91" s="5" t="s">
        <v>518</v>
      </c>
      <c r="B91" s="5" t="s">
        <v>839</v>
      </c>
      <c r="C91" s="5">
        <v>44588.966180555559</v>
      </c>
      <c r="D91" s="5">
        <v>44588.986979166664</v>
      </c>
      <c r="E91" s="5" t="s">
        <v>693</v>
      </c>
      <c r="F91" s="5">
        <v>180</v>
      </c>
      <c r="G91" s="5">
        <v>252</v>
      </c>
      <c r="H91" s="5">
        <v>7.94</v>
      </c>
      <c r="I91" s="5">
        <v>248</v>
      </c>
      <c r="J91" s="5">
        <v>230</v>
      </c>
      <c r="K91" s="5">
        <v>100</v>
      </c>
      <c r="L91" s="5">
        <v>116</v>
      </c>
      <c r="M91" s="5">
        <v>74</v>
      </c>
      <c r="N91" s="5">
        <v>58</v>
      </c>
      <c r="O91" s="5">
        <v>41</v>
      </c>
      <c r="P91" s="5">
        <v>22.6</v>
      </c>
      <c r="Q91" s="5">
        <v>15.9</v>
      </c>
      <c r="R91" s="5">
        <v>0</v>
      </c>
      <c r="S91" s="5">
        <v>0</v>
      </c>
    </row>
    <row r="92" spans="1:19" x14ac:dyDescent="0.25">
      <c r="A92" s="5" t="s">
        <v>840</v>
      </c>
      <c r="B92" s="5" t="s">
        <v>841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x14ac:dyDescent="0.25">
      <c r="A93" s="5" t="s">
        <v>842</v>
      </c>
      <c r="B93" s="5" t="s">
        <v>843</v>
      </c>
      <c r="F93" s="5">
        <v>0</v>
      </c>
      <c r="G93" s="5">
        <v>458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x14ac:dyDescent="0.25">
      <c r="A94" s="5" t="s">
        <v>394</v>
      </c>
      <c r="B94" s="5" t="s">
        <v>844</v>
      </c>
      <c r="C94" s="5">
        <v>44589.000821759262</v>
      </c>
      <c r="D94" s="5">
        <v>44589.020833333336</v>
      </c>
      <c r="E94" s="5" t="s">
        <v>693</v>
      </c>
      <c r="F94" s="5">
        <v>289</v>
      </c>
      <c r="G94" s="5">
        <v>0</v>
      </c>
      <c r="H94" s="5">
        <v>9.43</v>
      </c>
      <c r="I94" s="5">
        <v>466</v>
      </c>
      <c r="J94" s="5">
        <v>420</v>
      </c>
      <c r="K94" s="5">
        <v>167</v>
      </c>
      <c r="L94" s="5">
        <v>171</v>
      </c>
      <c r="M94" s="5">
        <v>76</v>
      </c>
      <c r="N94" s="5">
        <v>66</v>
      </c>
      <c r="O94" s="5">
        <v>49</v>
      </c>
      <c r="P94" s="5">
        <v>28.2</v>
      </c>
      <c r="Q94" s="5">
        <v>19.600000000000001</v>
      </c>
      <c r="R94" s="5">
        <v>0</v>
      </c>
      <c r="S94" s="5">
        <v>0</v>
      </c>
    </row>
    <row r="95" spans="1:19" x14ac:dyDescent="0.25">
      <c r="A95" s="5" t="s">
        <v>845</v>
      </c>
      <c r="B95" s="5" t="s">
        <v>846</v>
      </c>
      <c r="F95" s="5">
        <v>0</v>
      </c>
      <c r="G95" s="5">
        <v>370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x14ac:dyDescent="0.25">
      <c r="A96" s="5" t="s">
        <v>847</v>
      </c>
      <c r="B96" s="5" t="s">
        <v>848</v>
      </c>
      <c r="F96" s="5">
        <v>0</v>
      </c>
      <c r="G96" s="5">
        <v>608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x14ac:dyDescent="0.25">
      <c r="A97" s="5" t="s">
        <v>849</v>
      </c>
      <c r="B97" s="5" t="s">
        <v>850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x14ac:dyDescent="0.25">
      <c r="A98" s="5" t="s">
        <v>851</v>
      </c>
      <c r="B98" s="5" t="s">
        <v>852</v>
      </c>
      <c r="F98" s="5">
        <v>0</v>
      </c>
      <c r="G98" s="5">
        <v>385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x14ac:dyDescent="0.25">
      <c r="A99" s="5" t="s">
        <v>853</v>
      </c>
      <c r="B99" s="5" t="s">
        <v>854</v>
      </c>
      <c r="C99" s="5">
        <v>44589.108564814815</v>
      </c>
      <c r="D99" s="5">
        <v>44589.129374999997</v>
      </c>
      <c r="E99" s="5" t="s">
        <v>693</v>
      </c>
      <c r="F99" s="5">
        <v>384</v>
      </c>
      <c r="G99" s="5">
        <v>470</v>
      </c>
      <c r="H99" s="5">
        <v>10.41</v>
      </c>
      <c r="I99" s="5">
        <v>400</v>
      </c>
      <c r="J99" s="5">
        <v>326</v>
      </c>
      <c r="K99" s="5">
        <v>213</v>
      </c>
      <c r="L99" s="5">
        <v>100</v>
      </c>
      <c r="M99" s="5">
        <v>82</v>
      </c>
      <c r="N99" s="5">
        <v>68</v>
      </c>
      <c r="O99" s="5">
        <v>50</v>
      </c>
      <c r="P99" s="5">
        <v>25.7</v>
      </c>
      <c r="Q99" s="5">
        <v>20.8</v>
      </c>
      <c r="R99" s="5">
        <v>165</v>
      </c>
      <c r="S99" s="5">
        <v>144</v>
      </c>
    </row>
    <row r="100" spans="1:19" x14ac:dyDescent="0.25">
      <c r="A100" s="5" t="s">
        <v>855</v>
      </c>
      <c r="B100" s="5" t="s">
        <v>856</v>
      </c>
      <c r="F100" s="5">
        <v>0</v>
      </c>
      <c r="G100" s="5">
        <v>534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x14ac:dyDescent="0.25">
      <c r="A101" s="5" t="s">
        <v>857</v>
      </c>
      <c r="B101" s="5" t="s">
        <v>858</v>
      </c>
      <c r="F101" s="5">
        <v>0</v>
      </c>
      <c r="G101" s="5">
        <v>311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x14ac:dyDescent="0.25">
      <c r="A102" s="5" t="s">
        <v>859</v>
      </c>
      <c r="B102" s="5" t="s">
        <v>860</v>
      </c>
      <c r="F102" s="5">
        <v>0</v>
      </c>
      <c r="G102" s="5">
        <v>409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x14ac:dyDescent="0.25">
      <c r="A103" s="5" t="s">
        <v>861</v>
      </c>
      <c r="B103" s="5" t="s">
        <v>862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x14ac:dyDescent="0.25">
      <c r="A104" s="5" t="s">
        <v>863</v>
      </c>
      <c r="B104" s="5" t="s">
        <v>864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x14ac:dyDescent="0.25">
      <c r="A105" s="5" t="s">
        <v>865</v>
      </c>
      <c r="B105" s="5" t="s">
        <v>866</v>
      </c>
      <c r="F105" s="5">
        <v>0</v>
      </c>
      <c r="G105" s="5">
        <v>459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x14ac:dyDescent="0.25">
      <c r="A106" s="5" t="s">
        <v>484</v>
      </c>
      <c r="B106" s="5" t="s">
        <v>867</v>
      </c>
      <c r="C106" s="5">
        <v>44588.956423611111</v>
      </c>
      <c r="D106" s="5">
        <v>44588.977233796293</v>
      </c>
      <c r="E106" s="5" t="s">
        <v>693</v>
      </c>
      <c r="F106" s="5">
        <v>547</v>
      </c>
      <c r="G106" s="5">
        <v>654</v>
      </c>
      <c r="H106" s="5">
        <v>12.32</v>
      </c>
      <c r="I106" s="5">
        <v>799</v>
      </c>
      <c r="J106" s="5">
        <v>714</v>
      </c>
      <c r="K106" s="5">
        <v>304</v>
      </c>
      <c r="L106" s="5">
        <v>118</v>
      </c>
      <c r="M106" s="5">
        <v>76</v>
      </c>
      <c r="N106" s="5">
        <v>100</v>
      </c>
      <c r="O106" s="5">
        <v>64</v>
      </c>
      <c r="P106" s="5">
        <v>34.1</v>
      </c>
      <c r="Q106" s="5">
        <v>24.6</v>
      </c>
      <c r="R106" s="5">
        <v>0</v>
      </c>
      <c r="S106" s="5">
        <v>0</v>
      </c>
    </row>
    <row r="107" spans="1:19" x14ac:dyDescent="0.25">
      <c r="A107" s="5" t="s">
        <v>868</v>
      </c>
      <c r="B107" s="5" t="s">
        <v>869</v>
      </c>
      <c r="F107" s="5">
        <v>0</v>
      </c>
      <c r="G107" s="5">
        <v>352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  <row r="108" spans="1:19" x14ac:dyDescent="0.25">
      <c r="A108" s="5" t="s">
        <v>870</v>
      </c>
      <c r="B108" s="5" t="s">
        <v>871</v>
      </c>
      <c r="F108" s="5">
        <v>0</v>
      </c>
      <c r="G108" s="5">
        <v>666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x14ac:dyDescent="0.25">
      <c r="A109" s="5" t="s">
        <v>872</v>
      </c>
      <c r="B109" s="5" t="s">
        <v>873</v>
      </c>
      <c r="F109" s="5">
        <v>0</v>
      </c>
      <c r="G109" s="5">
        <v>356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  <row r="110" spans="1:19" x14ac:dyDescent="0.25">
      <c r="A110" s="5" t="s">
        <v>874</v>
      </c>
      <c r="B110" s="5" t="s">
        <v>875</v>
      </c>
      <c r="F110" s="5">
        <v>0</v>
      </c>
      <c r="G110" s="5">
        <v>564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</row>
    <row r="111" spans="1:19" x14ac:dyDescent="0.25">
      <c r="A111" s="5" t="s">
        <v>380</v>
      </c>
      <c r="B111" s="5" t="s">
        <v>876</v>
      </c>
      <c r="C111" s="5">
        <v>44589.185949074075</v>
      </c>
      <c r="D111" s="5">
        <v>44589.206770833334</v>
      </c>
      <c r="E111" s="5" t="s">
        <v>693</v>
      </c>
      <c r="F111" s="5">
        <v>270</v>
      </c>
      <c r="G111" s="5">
        <v>0</v>
      </c>
      <c r="H111" s="5">
        <v>9.39</v>
      </c>
      <c r="I111" s="5">
        <v>0</v>
      </c>
      <c r="J111" s="5">
        <v>351</v>
      </c>
      <c r="K111" s="5">
        <v>150</v>
      </c>
      <c r="L111" s="5">
        <v>118</v>
      </c>
      <c r="M111" s="5">
        <v>76</v>
      </c>
      <c r="N111" s="5">
        <v>65</v>
      </c>
      <c r="O111" s="5">
        <v>47</v>
      </c>
      <c r="P111" s="5">
        <v>26.4</v>
      </c>
      <c r="Q111" s="5">
        <v>18.8</v>
      </c>
      <c r="R111" s="5">
        <v>183</v>
      </c>
      <c r="S111" s="5">
        <v>166</v>
      </c>
    </row>
    <row r="112" spans="1:19" x14ac:dyDescent="0.25">
      <c r="A112" s="5" t="s">
        <v>877</v>
      </c>
      <c r="B112" s="5" t="s">
        <v>878</v>
      </c>
      <c r="F112" s="5">
        <v>0</v>
      </c>
      <c r="G112" s="5">
        <v>427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</row>
    <row r="113" spans="1:19" x14ac:dyDescent="0.25">
      <c r="A113" s="5" t="s">
        <v>879</v>
      </c>
      <c r="B113" s="5" t="s">
        <v>880</v>
      </c>
      <c r="F113" s="5">
        <v>0</v>
      </c>
      <c r="G113" s="5">
        <v>389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</row>
    <row r="114" spans="1:19" x14ac:dyDescent="0.25">
      <c r="A114" s="5" t="s">
        <v>881</v>
      </c>
      <c r="B114" s="5" t="s">
        <v>882</v>
      </c>
      <c r="F114" s="5">
        <v>0</v>
      </c>
      <c r="G114" s="5">
        <v>433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</row>
    <row r="115" spans="1:19" x14ac:dyDescent="0.25">
      <c r="A115" s="5" t="s">
        <v>883</v>
      </c>
      <c r="B115" s="5" t="s">
        <v>884</v>
      </c>
      <c r="F115" s="5">
        <v>0</v>
      </c>
      <c r="G115" s="5">
        <v>410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</row>
    <row r="116" spans="1:19" x14ac:dyDescent="0.25">
      <c r="A116" s="5" t="s">
        <v>885</v>
      </c>
      <c r="B116" s="5" t="s">
        <v>886</v>
      </c>
      <c r="F116" s="5">
        <v>0</v>
      </c>
      <c r="G116" s="5">
        <v>359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</row>
    <row r="117" spans="1:19" x14ac:dyDescent="0.25">
      <c r="A117" s="5" t="s">
        <v>142</v>
      </c>
      <c r="B117" s="5" t="s">
        <v>887</v>
      </c>
      <c r="C117" s="5">
        <v>44588.805717592593</v>
      </c>
      <c r="D117" s="5">
        <v>44588.826539351852</v>
      </c>
      <c r="E117" s="5" t="s">
        <v>693</v>
      </c>
      <c r="F117" s="5">
        <v>419</v>
      </c>
      <c r="G117" s="5">
        <v>553</v>
      </c>
      <c r="H117" s="5">
        <v>11.3</v>
      </c>
      <c r="I117" s="5">
        <v>600</v>
      </c>
      <c r="J117" s="5">
        <v>350</v>
      </c>
      <c r="K117" s="5">
        <v>233</v>
      </c>
      <c r="L117" s="5">
        <v>104</v>
      </c>
      <c r="M117" s="5">
        <v>74</v>
      </c>
      <c r="N117" s="5">
        <v>72</v>
      </c>
      <c r="O117" s="5">
        <v>58</v>
      </c>
      <c r="P117" s="5">
        <v>26.4</v>
      </c>
      <c r="Q117" s="5">
        <v>22.6</v>
      </c>
      <c r="R117" s="5">
        <v>0</v>
      </c>
      <c r="S117" s="5">
        <v>0</v>
      </c>
    </row>
    <row r="118" spans="1:19" x14ac:dyDescent="0.25">
      <c r="A118" s="5" t="s">
        <v>888</v>
      </c>
      <c r="B118" s="5" t="s">
        <v>889</v>
      </c>
      <c r="F118" s="5">
        <v>0</v>
      </c>
      <c r="G118" s="5">
        <v>605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</row>
    <row r="119" spans="1:19" x14ac:dyDescent="0.25">
      <c r="A119" s="5" t="s">
        <v>890</v>
      </c>
      <c r="B119" s="5" t="s">
        <v>891</v>
      </c>
      <c r="F119" s="5">
        <v>0</v>
      </c>
      <c r="G119" s="5">
        <v>353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</row>
    <row r="120" spans="1:19" x14ac:dyDescent="0.25">
      <c r="A120" s="5" t="s">
        <v>257</v>
      </c>
      <c r="B120" s="5" t="s">
        <v>892</v>
      </c>
      <c r="C120" s="5">
        <v>44587.930266203701</v>
      </c>
      <c r="D120" s="5">
        <v>44587.95108796296</v>
      </c>
      <c r="E120" s="5" t="s">
        <v>693</v>
      </c>
      <c r="F120" s="5">
        <v>520</v>
      </c>
      <c r="G120" s="5">
        <v>510</v>
      </c>
      <c r="H120" s="5">
        <v>12.17</v>
      </c>
      <c r="I120" s="5">
        <v>532</v>
      </c>
      <c r="J120" s="5">
        <v>659</v>
      </c>
      <c r="K120" s="5">
        <v>289</v>
      </c>
      <c r="L120" s="5">
        <v>120</v>
      </c>
      <c r="M120" s="5">
        <v>76</v>
      </c>
      <c r="N120" s="5">
        <v>89</v>
      </c>
      <c r="O120" s="5">
        <v>63</v>
      </c>
      <c r="P120" s="5">
        <v>33.1</v>
      </c>
      <c r="Q120" s="5">
        <v>24.3</v>
      </c>
      <c r="R120" s="5">
        <v>181</v>
      </c>
      <c r="S120" s="5">
        <v>165</v>
      </c>
    </row>
    <row r="121" spans="1:19" x14ac:dyDescent="0.25">
      <c r="A121" s="5" t="s">
        <v>470</v>
      </c>
      <c r="B121" s="5" t="s">
        <v>893</v>
      </c>
      <c r="C121" s="5">
        <v>44588.45107638889</v>
      </c>
      <c r="D121" s="5">
        <v>44588.471863425926</v>
      </c>
      <c r="E121" s="5" t="s">
        <v>693</v>
      </c>
      <c r="F121" s="5">
        <v>397</v>
      </c>
      <c r="G121" s="5">
        <v>477</v>
      </c>
      <c r="H121" s="5">
        <v>11.08</v>
      </c>
      <c r="I121" s="5">
        <v>0</v>
      </c>
      <c r="J121" s="5">
        <v>321</v>
      </c>
      <c r="K121" s="5">
        <v>220</v>
      </c>
      <c r="L121" s="5">
        <v>108</v>
      </c>
      <c r="M121" s="5">
        <v>77</v>
      </c>
      <c r="N121" s="5">
        <v>64</v>
      </c>
      <c r="O121" s="5">
        <v>54</v>
      </c>
      <c r="P121" s="5">
        <v>25.5</v>
      </c>
      <c r="Q121" s="5">
        <v>22.1</v>
      </c>
      <c r="R121" s="5">
        <v>159</v>
      </c>
      <c r="S121" s="5">
        <v>149</v>
      </c>
    </row>
    <row r="122" spans="1:19" x14ac:dyDescent="0.25">
      <c r="A122" s="5" t="s">
        <v>894</v>
      </c>
      <c r="B122" s="5" t="s">
        <v>895</v>
      </c>
      <c r="F122" s="5">
        <v>0</v>
      </c>
      <c r="G122" s="5">
        <v>277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</row>
    <row r="123" spans="1:19" x14ac:dyDescent="0.25">
      <c r="A123" s="5" t="s">
        <v>896</v>
      </c>
      <c r="B123" s="5" t="s">
        <v>897</v>
      </c>
      <c r="F123" s="5">
        <v>0</v>
      </c>
      <c r="G123" s="5">
        <v>452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</row>
    <row r="124" spans="1:19" x14ac:dyDescent="0.25">
      <c r="A124" s="5" t="s">
        <v>82</v>
      </c>
      <c r="B124" s="5" t="s">
        <v>898</v>
      </c>
      <c r="C124" s="5">
        <v>44588.146238425928</v>
      </c>
      <c r="D124" s="5">
        <v>44588.166909722226</v>
      </c>
      <c r="E124" s="5" t="s">
        <v>693</v>
      </c>
      <c r="F124" s="5">
        <v>467</v>
      </c>
      <c r="G124" s="5">
        <v>0</v>
      </c>
      <c r="H124" s="5">
        <v>11.71</v>
      </c>
      <c r="I124" s="5">
        <v>668</v>
      </c>
      <c r="J124" s="5">
        <v>515</v>
      </c>
      <c r="K124" s="5">
        <v>259</v>
      </c>
      <c r="L124" s="5">
        <v>117</v>
      </c>
      <c r="M124" s="5">
        <v>79</v>
      </c>
      <c r="N124" s="5">
        <v>75</v>
      </c>
      <c r="O124" s="5">
        <v>58</v>
      </c>
      <c r="P124" s="5">
        <v>30.3</v>
      </c>
      <c r="Q124" s="5">
        <v>23.4</v>
      </c>
      <c r="R124" s="5">
        <v>0</v>
      </c>
      <c r="S124" s="5">
        <v>0</v>
      </c>
    </row>
    <row r="125" spans="1:19" x14ac:dyDescent="0.25">
      <c r="A125" s="5" t="s">
        <v>564</v>
      </c>
      <c r="B125" s="5" t="s">
        <v>899</v>
      </c>
      <c r="C125" s="5">
        <v>44588.632905092592</v>
      </c>
      <c r="D125" s="5">
        <v>44588.653703703705</v>
      </c>
      <c r="E125" s="5" t="s">
        <v>693</v>
      </c>
      <c r="F125" s="5">
        <v>398</v>
      </c>
      <c r="G125" s="5">
        <v>0</v>
      </c>
      <c r="H125" s="5">
        <v>11.03</v>
      </c>
      <c r="I125" s="5">
        <v>586</v>
      </c>
      <c r="J125" s="5">
        <v>451</v>
      </c>
      <c r="K125" s="5">
        <v>221</v>
      </c>
      <c r="L125" s="5">
        <v>107</v>
      </c>
      <c r="M125" s="5">
        <v>76</v>
      </c>
      <c r="N125" s="5">
        <v>85</v>
      </c>
      <c r="O125" s="5">
        <v>56</v>
      </c>
      <c r="P125" s="5">
        <v>28.9</v>
      </c>
      <c r="Q125" s="5">
        <v>22.1</v>
      </c>
      <c r="R125" s="5">
        <v>175</v>
      </c>
      <c r="S125" s="5">
        <v>161</v>
      </c>
    </row>
    <row r="126" spans="1:19" x14ac:dyDescent="0.25">
      <c r="A126" s="5" t="s">
        <v>900</v>
      </c>
      <c r="B126" s="5" t="s">
        <v>901</v>
      </c>
      <c r="F126" s="5">
        <v>0</v>
      </c>
      <c r="G126" s="5">
        <v>747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</row>
    <row r="127" spans="1:19" x14ac:dyDescent="0.25">
      <c r="A127" s="5" t="s">
        <v>356</v>
      </c>
      <c r="B127" s="5" t="s">
        <v>902</v>
      </c>
      <c r="C127" s="5">
        <v>44588.081782407404</v>
      </c>
      <c r="D127" s="5">
        <v>44588.10260416667</v>
      </c>
      <c r="E127" s="5" t="s">
        <v>693</v>
      </c>
      <c r="F127" s="5">
        <v>335</v>
      </c>
      <c r="G127" s="5">
        <v>438</v>
      </c>
      <c r="H127" s="5">
        <v>10.34</v>
      </c>
      <c r="I127" s="5">
        <v>466</v>
      </c>
      <c r="J127" s="5">
        <v>473</v>
      </c>
      <c r="K127" s="5">
        <v>186</v>
      </c>
      <c r="L127" s="5">
        <v>120</v>
      </c>
      <c r="M127" s="5">
        <v>76</v>
      </c>
      <c r="N127" s="5">
        <v>78</v>
      </c>
      <c r="O127" s="5">
        <v>53</v>
      </c>
      <c r="P127" s="5">
        <v>29.4</v>
      </c>
      <c r="Q127" s="5">
        <v>20.7</v>
      </c>
      <c r="R127" s="5">
        <v>157</v>
      </c>
      <c r="S127" s="5">
        <v>146</v>
      </c>
    </row>
    <row r="128" spans="1:19" x14ac:dyDescent="0.25">
      <c r="A128" s="5" t="s">
        <v>903</v>
      </c>
      <c r="B128" s="5" t="s">
        <v>904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</row>
    <row r="129" spans="1:19" x14ac:dyDescent="0.25">
      <c r="A129" s="5" t="s">
        <v>146</v>
      </c>
      <c r="B129" s="5" t="s">
        <v>905</v>
      </c>
      <c r="C129" s="5">
        <v>44588.999907407408</v>
      </c>
      <c r="D129" s="5">
        <v>44589.020729166667</v>
      </c>
      <c r="E129" s="5" t="s">
        <v>693</v>
      </c>
      <c r="F129" s="5">
        <v>400</v>
      </c>
      <c r="G129" s="5">
        <v>440</v>
      </c>
      <c r="H129" s="5">
        <v>11.04</v>
      </c>
      <c r="I129" s="5">
        <v>590</v>
      </c>
      <c r="J129" s="5">
        <v>455</v>
      </c>
      <c r="K129" s="5">
        <v>222</v>
      </c>
      <c r="L129" s="5">
        <v>105</v>
      </c>
      <c r="M129" s="5">
        <v>74</v>
      </c>
      <c r="N129" s="5">
        <v>71</v>
      </c>
      <c r="O129" s="5">
        <v>57</v>
      </c>
      <c r="P129" s="5">
        <v>29</v>
      </c>
      <c r="Q129" s="5">
        <v>22.1</v>
      </c>
      <c r="R129" s="5">
        <v>0</v>
      </c>
      <c r="S129" s="5">
        <v>0</v>
      </c>
    </row>
    <row r="130" spans="1:19" x14ac:dyDescent="0.25">
      <c r="A130" s="5" t="s">
        <v>372</v>
      </c>
      <c r="B130" s="5" t="s">
        <v>906</v>
      </c>
      <c r="C130" s="5">
        <v>44588.070671296293</v>
      </c>
      <c r="D130" s="5">
        <v>44588.091493055559</v>
      </c>
      <c r="E130" s="5" t="s">
        <v>693</v>
      </c>
      <c r="F130" s="5">
        <v>415</v>
      </c>
      <c r="G130" s="5">
        <v>0</v>
      </c>
      <c r="H130" s="5">
        <v>11.29</v>
      </c>
      <c r="I130" s="5">
        <v>532</v>
      </c>
      <c r="J130" s="5">
        <v>335</v>
      </c>
      <c r="K130" s="5">
        <v>231</v>
      </c>
      <c r="L130" s="5">
        <v>104</v>
      </c>
      <c r="M130" s="5">
        <v>77</v>
      </c>
      <c r="N130" s="5">
        <v>68</v>
      </c>
      <c r="O130" s="5">
        <v>56</v>
      </c>
      <c r="P130" s="5">
        <v>26</v>
      </c>
      <c r="Q130" s="5">
        <v>22.6</v>
      </c>
      <c r="R130" s="5">
        <v>168</v>
      </c>
      <c r="S130" s="5">
        <v>156</v>
      </c>
    </row>
    <row r="131" spans="1:19" x14ac:dyDescent="0.25">
      <c r="A131" s="5" t="s">
        <v>281</v>
      </c>
      <c r="B131" s="5" t="s">
        <v>907</v>
      </c>
      <c r="C131" s="5">
        <v>44588.884548611109</v>
      </c>
      <c r="D131" s="5">
        <v>44588.905370370368</v>
      </c>
      <c r="E131" s="5" t="s">
        <v>693</v>
      </c>
      <c r="F131" s="5">
        <v>501</v>
      </c>
      <c r="G131" s="5">
        <v>537</v>
      </c>
      <c r="H131" s="5">
        <v>12.06</v>
      </c>
      <c r="I131" s="5">
        <v>510</v>
      </c>
      <c r="J131" s="5">
        <v>537</v>
      </c>
      <c r="K131" s="5">
        <v>278</v>
      </c>
      <c r="L131" s="5">
        <v>106</v>
      </c>
      <c r="M131" s="5">
        <v>75</v>
      </c>
      <c r="N131" s="5">
        <v>79</v>
      </c>
      <c r="O131" s="5">
        <v>62</v>
      </c>
      <c r="P131" s="5">
        <v>30.8</v>
      </c>
      <c r="Q131" s="5">
        <v>24.1</v>
      </c>
      <c r="R131" s="5">
        <v>173</v>
      </c>
      <c r="S131" s="5">
        <v>157</v>
      </c>
    </row>
    <row r="132" spans="1:19" x14ac:dyDescent="0.25">
      <c r="A132" s="5" t="s">
        <v>908</v>
      </c>
      <c r="B132" s="5" t="s">
        <v>909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</row>
    <row r="133" spans="1:19" x14ac:dyDescent="0.25">
      <c r="A133" s="5" t="s">
        <v>910</v>
      </c>
      <c r="B133" s="5" t="s">
        <v>911</v>
      </c>
      <c r="F133" s="5">
        <v>0</v>
      </c>
      <c r="G133" s="5">
        <v>356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</row>
    <row r="134" spans="1:19" x14ac:dyDescent="0.25">
      <c r="A134" s="5" t="s">
        <v>912</v>
      </c>
      <c r="B134" s="5" t="s">
        <v>913</v>
      </c>
      <c r="F134" s="5">
        <v>0</v>
      </c>
      <c r="G134" s="5">
        <v>304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</row>
    <row r="135" spans="1:19" x14ac:dyDescent="0.25">
      <c r="A135" s="5" t="s">
        <v>914</v>
      </c>
      <c r="B135" s="5" t="s">
        <v>915</v>
      </c>
      <c r="F135" s="5">
        <v>0</v>
      </c>
      <c r="G135" s="5">
        <v>359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</row>
    <row r="136" spans="1:19" x14ac:dyDescent="0.25">
      <c r="A136" s="5" t="s">
        <v>916</v>
      </c>
      <c r="B136" s="5" t="s">
        <v>917</v>
      </c>
      <c r="F136" s="5">
        <v>0</v>
      </c>
      <c r="G136" s="5">
        <v>360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</row>
    <row r="137" spans="1:19" x14ac:dyDescent="0.25">
      <c r="A137" s="5" t="s">
        <v>184</v>
      </c>
      <c r="B137" s="5" t="s">
        <v>918</v>
      </c>
      <c r="C137" s="5">
        <v>44589.238194444442</v>
      </c>
      <c r="D137" s="5">
        <v>44589.259004629632</v>
      </c>
      <c r="E137" s="5" t="s">
        <v>693</v>
      </c>
      <c r="F137" s="5">
        <v>382</v>
      </c>
      <c r="G137" s="5">
        <v>443</v>
      </c>
      <c r="H137" s="5">
        <v>10.8</v>
      </c>
      <c r="I137" s="5">
        <v>0</v>
      </c>
      <c r="J137" s="5">
        <v>531</v>
      </c>
      <c r="K137" s="5">
        <v>212</v>
      </c>
      <c r="L137" s="5">
        <v>122</v>
      </c>
      <c r="M137" s="5">
        <v>76</v>
      </c>
      <c r="N137" s="5">
        <v>97</v>
      </c>
      <c r="O137" s="5">
        <v>56</v>
      </c>
      <c r="P137" s="5">
        <v>30.7</v>
      </c>
      <c r="Q137" s="5">
        <v>21.6</v>
      </c>
      <c r="R137" s="5">
        <v>154</v>
      </c>
      <c r="S137" s="5">
        <v>137</v>
      </c>
    </row>
    <row r="138" spans="1:19" x14ac:dyDescent="0.25">
      <c r="A138" s="5" t="s">
        <v>919</v>
      </c>
      <c r="B138" s="5" t="s">
        <v>920</v>
      </c>
      <c r="F138" s="5">
        <v>0</v>
      </c>
      <c r="G138" s="5">
        <v>501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</row>
    <row r="139" spans="1:19" x14ac:dyDescent="0.25">
      <c r="A139" s="5" t="s">
        <v>921</v>
      </c>
      <c r="B139" s="5" t="s">
        <v>922</v>
      </c>
      <c r="F139" s="5">
        <v>0</v>
      </c>
      <c r="G139" s="5">
        <v>358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</row>
    <row r="140" spans="1:19" x14ac:dyDescent="0.25">
      <c r="A140" s="5" t="s">
        <v>227</v>
      </c>
      <c r="B140" s="5" t="s">
        <v>923</v>
      </c>
      <c r="F140" s="5">
        <v>0</v>
      </c>
      <c r="G140" s="5">
        <v>421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</row>
    <row r="141" spans="1:19" x14ac:dyDescent="0.25">
      <c r="A141" s="5" t="s">
        <v>924</v>
      </c>
      <c r="B141" s="5" t="s">
        <v>925</v>
      </c>
      <c r="F141" s="5">
        <v>0</v>
      </c>
      <c r="G141" s="5">
        <v>466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</row>
    <row r="142" spans="1:19" x14ac:dyDescent="0.25">
      <c r="A142" s="5" t="s">
        <v>926</v>
      </c>
      <c r="B142" s="5" t="s">
        <v>927</v>
      </c>
      <c r="F142" s="5">
        <v>0</v>
      </c>
      <c r="G142" s="5">
        <v>465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</row>
    <row r="143" spans="1:19" x14ac:dyDescent="0.25">
      <c r="A143" s="5" t="s">
        <v>420</v>
      </c>
      <c r="B143" s="5" t="s">
        <v>928</v>
      </c>
      <c r="C143" s="5">
        <v>44588.786666666667</v>
      </c>
      <c r="D143" s="5">
        <v>44588.807488425926</v>
      </c>
      <c r="E143" s="5" t="s">
        <v>693</v>
      </c>
      <c r="F143" s="5">
        <v>379</v>
      </c>
      <c r="G143" s="5">
        <v>0</v>
      </c>
      <c r="H143" s="5">
        <v>10.85</v>
      </c>
      <c r="I143" s="5">
        <v>556</v>
      </c>
      <c r="J143" s="5">
        <v>372</v>
      </c>
      <c r="K143" s="5">
        <v>211</v>
      </c>
      <c r="L143" s="5">
        <v>123</v>
      </c>
      <c r="M143" s="5">
        <v>84</v>
      </c>
      <c r="N143" s="5">
        <v>67</v>
      </c>
      <c r="O143" s="5">
        <v>50</v>
      </c>
      <c r="P143" s="5">
        <v>26.9</v>
      </c>
      <c r="Q143" s="5">
        <v>21.7</v>
      </c>
      <c r="R143" s="5">
        <v>0</v>
      </c>
      <c r="S143" s="5">
        <v>0</v>
      </c>
    </row>
    <row r="144" spans="1:19" x14ac:dyDescent="0.25">
      <c r="A144" s="5" t="s">
        <v>929</v>
      </c>
      <c r="B144" s="5" t="s">
        <v>930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</row>
    <row r="145" spans="1:19" x14ac:dyDescent="0.25">
      <c r="A145" s="5" t="s">
        <v>931</v>
      </c>
      <c r="B145" s="5" t="s">
        <v>932</v>
      </c>
      <c r="F145" s="5">
        <v>0</v>
      </c>
      <c r="G145" s="5">
        <v>204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</row>
    <row r="146" spans="1:19" x14ac:dyDescent="0.25">
      <c r="A146" s="5" t="s">
        <v>933</v>
      </c>
      <c r="B146" s="5" t="s">
        <v>934</v>
      </c>
      <c r="F146" s="5">
        <v>0</v>
      </c>
      <c r="G146" s="5">
        <v>324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</row>
    <row r="147" spans="1:19" x14ac:dyDescent="0.25">
      <c r="A147" s="5" t="s">
        <v>217</v>
      </c>
      <c r="B147" s="5" t="s">
        <v>935</v>
      </c>
      <c r="F147" s="5">
        <v>0</v>
      </c>
      <c r="G147" s="5">
        <v>361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</row>
    <row r="148" spans="1:19" x14ac:dyDescent="0.25">
      <c r="A148" s="5" t="s">
        <v>544</v>
      </c>
      <c r="B148" s="5" t="s">
        <v>936</v>
      </c>
      <c r="C148" s="5">
        <v>44589.451863425929</v>
      </c>
      <c r="D148" s="5">
        <v>44589.472696759258</v>
      </c>
      <c r="E148" s="5" t="s">
        <v>693</v>
      </c>
      <c r="F148" s="5">
        <v>456</v>
      </c>
      <c r="G148" s="5">
        <v>511</v>
      </c>
      <c r="H148" s="5">
        <v>11.62</v>
      </c>
      <c r="I148" s="5">
        <v>562</v>
      </c>
      <c r="J148" s="5">
        <v>402</v>
      </c>
      <c r="K148" s="5">
        <v>253</v>
      </c>
      <c r="L148" s="5">
        <v>98</v>
      </c>
      <c r="M148" s="5">
        <v>75</v>
      </c>
      <c r="N148" s="5">
        <v>75</v>
      </c>
      <c r="O148" s="5">
        <v>58</v>
      </c>
      <c r="P148" s="5">
        <v>27.7</v>
      </c>
      <c r="Q148" s="5">
        <v>23.2</v>
      </c>
      <c r="R148" s="5">
        <v>168</v>
      </c>
      <c r="S148" s="5">
        <v>143</v>
      </c>
    </row>
    <row r="149" spans="1:19" x14ac:dyDescent="0.25">
      <c r="A149" s="5" t="s">
        <v>576</v>
      </c>
      <c r="B149" s="5" t="s">
        <v>937</v>
      </c>
      <c r="C149" s="5">
        <v>44588.894363425927</v>
      </c>
      <c r="D149" s="5">
        <v>44588.915173611109</v>
      </c>
      <c r="E149" s="5" t="s">
        <v>693</v>
      </c>
      <c r="F149" s="5">
        <v>393</v>
      </c>
      <c r="G149" s="5">
        <v>0</v>
      </c>
      <c r="H149" s="5">
        <v>10.94</v>
      </c>
      <c r="I149" s="5">
        <v>587</v>
      </c>
      <c r="J149" s="5">
        <v>474</v>
      </c>
      <c r="K149" s="5">
        <v>218</v>
      </c>
      <c r="L149" s="5">
        <v>115</v>
      </c>
      <c r="M149" s="5">
        <v>82</v>
      </c>
      <c r="N149" s="5">
        <v>69</v>
      </c>
      <c r="O149" s="5">
        <v>52</v>
      </c>
      <c r="P149" s="5">
        <v>29.4</v>
      </c>
      <c r="Q149" s="5">
        <v>21.9</v>
      </c>
      <c r="R149" s="5">
        <v>189</v>
      </c>
      <c r="S149" s="5">
        <v>164</v>
      </c>
    </row>
    <row r="150" spans="1:19" x14ac:dyDescent="0.25">
      <c r="A150" s="5" t="s">
        <v>938</v>
      </c>
      <c r="B150" s="5" t="s">
        <v>939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</row>
    <row r="151" spans="1:19" x14ac:dyDescent="0.25">
      <c r="A151" s="5" t="s">
        <v>940</v>
      </c>
      <c r="B151" s="5" t="s">
        <v>941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</row>
    <row r="152" spans="1:19" x14ac:dyDescent="0.25">
      <c r="A152" s="5" t="s">
        <v>98</v>
      </c>
      <c r="B152" s="5" t="s">
        <v>942</v>
      </c>
      <c r="C152" s="5">
        <v>44589.479791666665</v>
      </c>
      <c r="D152" s="5">
        <v>44589.500601851854</v>
      </c>
      <c r="E152" s="5" t="s">
        <v>693</v>
      </c>
      <c r="F152" s="5">
        <v>551</v>
      </c>
      <c r="G152" s="5">
        <v>594</v>
      </c>
      <c r="H152" s="5">
        <v>11.96</v>
      </c>
      <c r="I152" s="5">
        <v>785</v>
      </c>
      <c r="J152" s="5">
        <v>756</v>
      </c>
      <c r="K152" s="5">
        <v>306</v>
      </c>
      <c r="L152" s="5">
        <v>97</v>
      </c>
      <c r="M152" s="5">
        <v>47</v>
      </c>
      <c r="N152" s="5">
        <v>100</v>
      </c>
      <c r="O152" s="5">
        <v>94</v>
      </c>
      <c r="P152" s="5">
        <v>34.799999999999997</v>
      </c>
      <c r="Q152" s="5">
        <v>23.9</v>
      </c>
      <c r="R152" s="5">
        <v>0</v>
      </c>
      <c r="S152" s="5">
        <v>0</v>
      </c>
    </row>
    <row r="153" spans="1:19" x14ac:dyDescent="0.25">
      <c r="A153" s="5" t="s">
        <v>943</v>
      </c>
      <c r="B153" s="5" t="s">
        <v>944</v>
      </c>
      <c r="F153" s="5">
        <v>0</v>
      </c>
      <c r="G153" s="5">
        <v>464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</row>
    <row r="154" spans="1:19" x14ac:dyDescent="0.25">
      <c r="A154" s="5" t="s">
        <v>945</v>
      </c>
      <c r="B154" s="5" t="s">
        <v>946</v>
      </c>
      <c r="F154" s="5">
        <v>0</v>
      </c>
      <c r="G154" s="5">
        <v>207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</row>
    <row r="155" spans="1:19" x14ac:dyDescent="0.25">
      <c r="A155" s="5" t="s">
        <v>134</v>
      </c>
      <c r="B155" s="5" t="s">
        <v>947</v>
      </c>
      <c r="C155" s="5">
        <v>44588.601412037038</v>
      </c>
      <c r="D155" s="5">
        <v>44588.622233796297</v>
      </c>
      <c r="E155" s="5" t="s">
        <v>693</v>
      </c>
      <c r="F155" s="5">
        <v>415</v>
      </c>
      <c r="G155" s="5">
        <v>547</v>
      </c>
      <c r="H155" s="5">
        <v>11.11</v>
      </c>
      <c r="I155" s="5">
        <v>563</v>
      </c>
      <c r="J155" s="5">
        <v>628</v>
      </c>
      <c r="K155" s="5">
        <v>231</v>
      </c>
      <c r="L155" s="5">
        <v>157</v>
      </c>
      <c r="M155" s="5">
        <v>77</v>
      </c>
      <c r="N155" s="5">
        <v>100</v>
      </c>
      <c r="O155" s="5">
        <v>56</v>
      </c>
      <c r="P155" s="5">
        <v>32.5</v>
      </c>
      <c r="Q155" s="5">
        <v>22.2</v>
      </c>
      <c r="R155" s="5">
        <v>164</v>
      </c>
      <c r="S155" s="5">
        <v>152</v>
      </c>
    </row>
    <row r="156" spans="1:19" x14ac:dyDescent="0.25">
      <c r="A156" s="5" t="s">
        <v>948</v>
      </c>
      <c r="B156" s="5" t="s">
        <v>949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</row>
    <row r="157" spans="1:19" x14ac:dyDescent="0.25">
      <c r="A157" s="5" t="s">
        <v>950</v>
      </c>
      <c r="B157" s="5" t="s">
        <v>951</v>
      </c>
      <c r="F157" s="5">
        <v>0</v>
      </c>
      <c r="G157" s="5">
        <v>358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</row>
    <row r="158" spans="1:19" x14ac:dyDescent="0.25">
      <c r="A158" s="5" t="s">
        <v>566</v>
      </c>
      <c r="B158" s="5" t="s">
        <v>952</v>
      </c>
      <c r="C158" s="5">
        <v>44587.895324074074</v>
      </c>
      <c r="D158" s="5">
        <v>44587.916134259256</v>
      </c>
      <c r="E158" s="5" t="s">
        <v>693</v>
      </c>
      <c r="F158" s="5">
        <v>359</v>
      </c>
      <c r="G158" s="5">
        <v>0</v>
      </c>
      <c r="H158" s="5">
        <v>10.65</v>
      </c>
      <c r="I158" s="5">
        <v>630</v>
      </c>
      <c r="J158" s="5">
        <v>281</v>
      </c>
      <c r="K158" s="5">
        <v>199</v>
      </c>
      <c r="L158" s="5">
        <v>95</v>
      </c>
      <c r="M158" s="5">
        <v>77</v>
      </c>
      <c r="N158" s="5">
        <v>60</v>
      </c>
      <c r="O158" s="5">
        <v>53</v>
      </c>
      <c r="P158" s="5">
        <v>24.3</v>
      </c>
      <c r="Q158" s="5">
        <v>21.3</v>
      </c>
      <c r="R158" s="5">
        <v>188</v>
      </c>
      <c r="S158" s="5">
        <v>173</v>
      </c>
    </row>
    <row r="159" spans="1:19" x14ac:dyDescent="0.25">
      <c r="A159" s="5" t="s">
        <v>953</v>
      </c>
      <c r="B159" s="5" t="s">
        <v>954</v>
      </c>
      <c r="F159" s="5">
        <v>0</v>
      </c>
      <c r="G159" s="5">
        <v>257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</row>
    <row r="160" spans="1:19" x14ac:dyDescent="0.25">
      <c r="A160" s="5" t="s">
        <v>955</v>
      </c>
      <c r="B160" s="5" t="s">
        <v>956</v>
      </c>
      <c r="F160" s="5">
        <v>0</v>
      </c>
      <c r="G160" s="5">
        <v>284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</row>
    <row r="161" spans="1:19" x14ac:dyDescent="0.25">
      <c r="A161" s="5" t="s">
        <v>957</v>
      </c>
      <c r="B161" s="5" t="s">
        <v>958</v>
      </c>
      <c r="F161" s="5">
        <v>0</v>
      </c>
      <c r="G161" s="5">
        <v>341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</row>
    <row r="162" spans="1:19" x14ac:dyDescent="0.25">
      <c r="A162" s="5" t="s">
        <v>959</v>
      </c>
      <c r="B162" s="5" t="s">
        <v>960</v>
      </c>
      <c r="F162" s="5">
        <v>0</v>
      </c>
      <c r="G162" s="5">
        <v>341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</row>
    <row r="163" spans="1:19" x14ac:dyDescent="0.25">
      <c r="A163" s="5" t="s">
        <v>961</v>
      </c>
      <c r="B163" s="5" t="s">
        <v>962</v>
      </c>
      <c r="F163" s="5">
        <v>0</v>
      </c>
      <c r="G163" s="5">
        <v>562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</row>
    <row r="164" spans="1:19" x14ac:dyDescent="0.25">
      <c r="A164" s="5" t="s">
        <v>320</v>
      </c>
      <c r="B164" s="5" t="s">
        <v>963</v>
      </c>
      <c r="C164" s="5">
        <v>44588.473101851851</v>
      </c>
      <c r="D164" s="5">
        <v>44588.493923611109</v>
      </c>
      <c r="E164" s="5" t="s">
        <v>693</v>
      </c>
      <c r="F164" s="5">
        <v>320</v>
      </c>
      <c r="G164" s="5">
        <v>0</v>
      </c>
      <c r="H164" s="5">
        <v>10.14</v>
      </c>
      <c r="I164" s="5">
        <v>416</v>
      </c>
      <c r="J164" s="5">
        <v>294</v>
      </c>
      <c r="K164" s="5">
        <v>178</v>
      </c>
      <c r="L164" s="5">
        <v>112</v>
      </c>
      <c r="M164" s="5">
        <v>87</v>
      </c>
      <c r="N164" s="5">
        <v>65</v>
      </c>
      <c r="O164" s="5">
        <v>48</v>
      </c>
      <c r="P164" s="5">
        <v>24.7</v>
      </c>
      <c r="Q164" s="5">
        <v>20.3</v>
      </c>
      <c r="R164" s="5">
        <v>166</v>
      </c>
      <c r="S164" s="5">
        <v>146</v>
      </c>
    </row>
    <row r="165" spans="1:19" x14ac:dyDescent="0.25">
      <c r="A165" s="5" t="s">
        <v>964</v>
      </c>
      <c r="B165" s="5" t="s">
        <v>965</v>
      </c>
      <c r="F165" s="5">
        <v>0</v>
      </c>
      <c r="G165" s="5">
        <v>526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</row>
    <row r="166" spans="1:19" x14ac:dyDescent="0.25">
      <c r="A166" s="5" t="s">
        <v>966</v>
      </c>
      <c r="B166" s="5" t="s">
        <v>967</v>
      </c>
      <c r="C166" s="5">
        <v>44586.114594907405</v>
      </c>
      <c r="D166" s="5">
        <v>44586.121111111112</v>
      </c>
      <c r="E166" s="5" t="s">
        <v>693</v>
      </c>
      <c r="F166" s="5">
        <v>107</v>
      </c>
      <c r="G166" s="5">
        <v>430</v>
      </c>
      <c r="H166" s="5">
        <v>3.25</v>
      </c>
      <c r="I166" s="5">
        <v>150</v>
      </c>
      <c r="J166" s="5">
        <v>341</v>
      </c>
      <c r="K166" s="5">
        <v>190</v>
      </c>
      <c r="L166" s="5">
        <v>115</v>
      </c>
      <c r="M166" s="5">
        <v>83</v>
      </c>
      <c r="N166" s="5">
        <v>61</v>
      </c>
      <c r="O166" s="5">
        <v>50</v>
      </c>
      <c r="P166" s="5">
        <v>26.1</v>
      </c>
      <c r="Q166" s="5">
        <v>20.8</v>
      </c>
      <c r="R166" s="5">
        <v>167</v>
      </c>
      <c r="S166" s="5">
        <v>150</v>
      </c>
    </row>
    <row r="167" spans="1:19" x14ac:dyDescent="0.25">
      <c r="A167" s="5" t="s">
        <v>482</v>
      </c>
      <c r="B167" s="5" t="s">
        <v>968</v>
      </c>
      <c r="C167" s="5">
        <v>44589.082974537036</v>
      </c>
      <c r="D167" s="5">
        <v>44589.103796296295</v>
      </c>
      <c r="E167" s="5" t="s">
        <v>693</v>
      </c>
      <c r="F167" s="5">
        <v>345</v>
      </c>
      <c r="G167" s="5">
        <v>389</v>
      </c>
      <c r="H167" s="5">
        <v>10.3</v>
      </c>
      <c r="I167" s="5">
        <v>476</v>
      </c>
      <c r="J167" s="5">
        <v>383</v>
      </c>
      <c r="K167" s="5">
        <v>191</v>
      </c>
      <c r="L167" s="5">
        <v>119</v>
      </c>
      <c r="M167" s="5">
        <v>76</v>
      </c>
      <c r="N167" s="5">
        <v>79</v>
      </c>
      <c r="O167" s="5">
        <v>53</v>
      </c>
      <c r="P167" s="5">
        <v>27.2</v>
      </c>
      <c r="Q167" s="5">
        <v>20.6</v>
      </c>
      <c r="R167" s="5">
        <v>0</v>
      </c>
      <c r="S167" s="5">
        <v>0</v>
      </c>
    </row>
    <row r="168" spans="1:19" x14ac:dyDescent="0.25">
      <c r="A168" s="5" t="s">
        <v>969</v>
      </c>
      <c r="B168" s="5" t="s">
        <v>970</v>
      </c>
      <c r="F168" s="5">
        <v>0</v>
      </c>
      <c r="G168" s="5">
        <v>380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</row>
    <row r="169" spans="1:19" x14ac:dyDescent="0.25">
      <c r="A169" s="5" t="s">
        <v>971</v>
      </c>
      <c r="B169" s="5" t="s">
        <v>972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</row>
    <row r="170" spans="1:19" x14ac:dyDescent="0.25">
      <c r="A170" s="5" t="s">
        <v>516</v>
      </c>
      <c r="B170" s="5" t="s">
        <v>973</v>
      </c>
      <c r="C170" s="5">
        <v>44587.956250000003</v>
      </c>
      <c r="D170" s="5">
        <v>44587.977037037039</v>
      </c>
      <c r="E170" s="5" t="s">
        <v>693</v>
      </c>
      <c r="F170" s="5">
        <v>235</v>
      </c>
      <c r="G170" s="5">
        <v>247</v>
      </c>
      <c r="H170" s="5">
        <v>8.93</v>
      </c>
      <c r="I170" s="5">
        <v>0</v>
      </c>
      <c r="J170" s="5">
        <v>375</v>
      </c>
      <c r="K170" s="5">
        <v>131</v>
      </c>
      <c r="L170" s="5">
        <v>139</v>
      </c>
      <c r="M170" s="5">
        <v>77</v>
      </c>
      <c r="N170" s="5">
        <v>59</v>
      </c>
      <c r="O170" s="5">
        <v>45</v>
      </c>
      <c r="P170" s="5">
        <v>27</v>
      </c>
      <c r="Q170" s="5">
        <v>17.8</v>
      </c>
      <c r="R170" s="5">
        <v>166</v>
      </c>
      <c r="S170" s="5">
        <v>146</v>
      </c>
    </row>
    <row r="171" spans="1:19" x14ac:dyDescent="0.25">
      <c r="A171" s="5" t="s">
        <v>974</v>
      </c>
      <c r="B171" s="5" t="s">
        <v>975</v>
      </c>
      <c r="F171" s="5">
        <v>0</v>
      </c>
      <c r="G171" s="5">
        <v>311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</row>
    <row r="172" spans="1:19" x14ac:dyDescent="0.25">
      <c r="A172" s="5" t="s">
        <v>976</v>
      </c>
      <c r="B172" s="5" t="s">
        <v>977</v>
      </c>
      <c r="F172" s="5">
        <v>0</v>
      </c>
      <c r="G172" s="5">
        <v>534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</row>
    <row r="173" spans="1:19" x14ac:dyDescent="0.25">
      <c r="A173" s="5" t="s">
        <v>277</v>
      </c>
      <c r="B173" s="5" t="s">
        <v>978</v>
      </c>
      <c r="C173" s="5">
        <v>44589.519375000003</v>
      </c>
      <c r="D173" s="5">
        <v>44589.540208333332</v>
      </c>
      <c r="E173" s="5" t="s">
        <v>693</v>
      </c>
      <c r="F173" s="5">
        <v>302</v>
      </c>
      <c r="G173" s="5">
        <v>314</v>
      </c>
      <c r="H173" s="5">
        <v>9.92</v>
      </c>
      <c r="I173" s="5">
        <v>0</v>
      </c>
      <c r="J173" s="5">
        <v>309</v>
      </c>
      <c r="K173" s="5">
        <v>168</v>
      </c>
      <c r="L173" s="5">
        <v>112</v>
      </c>
      <c r="M173" s="5">
        <v>76</v>
      </c>
      <c r="N173" s="5">
        <v>77</v>
      </c>
      <c r="O173" s="5">
        <v>50</v>
      </c>
      <c r="P173" s="5">
        <v>25.2</v>
      </c>
      <c r="Q173" s="5">
        <v>19.8</v>
      </c>
      <c r="R173" s="5">
        <v>173</v>
      </c>
      <c r="S173" s="5">
        <v>161</v>
      </c>
    </row>
    <row r="174" spans="1:19" x14ac:dyDescent="0.25">
      <c r="A174" s="5" t="s">
        <v>979</v>
      </c>
      <c r="B174" s="5" t="s">
        <v>980</v>
      </c>
      <c r="F174" s="5">
        <v>0</v>
      </c>
      <c r="G174" s="5">
        <v>464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</row>
    <row r="175" spans="1:19" x14ac:dyDescent="0.25">
      <c r="A175" s="5" t="s">
        <v>981</v>
      </c>
      <c r="B175" s="5" t="s">
        <v>982</v>
      </c>
      <c r="F175" s="5">
        <v>0</v>
      </c>
      <c r="G175" s="5">
        <v>454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</row>
    <row r="176" spans="1:19" x14ac:dyDescent="0.25">
      <c r="A176" s="5" t="s">
        <v>983</v>
      </c>
      <c r="B176" s="5" t="s">
        <v>984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</row>
    <row r="177" spans="1:19" x14ac:dyDescent="0.25">
      <c r="A177" s="5" t="s">
        <v>84</v>
      </c>
      <c r="B177" s="5" t="s">
        <v>985</v>
      </c>
      <c r="C177" s="5">
        <v>44589.086770833332</v>
      </c>
      <c r="D177" s="5">
        <v>44589.107638888891</v>
      </c>
      <c r="E177" s="5" t="s">
        <v>693</v>
      </c>
      <c r="F177" s="5">
        <v>319</v>
      </c>
      <c r="G177" s="5">
        <v>0</v>
      </c>
      <c r="H177" s="5">
        <v>9.84</v>
      </c>
      <c r="I177" s="5">
        <v>0</v>
      </c>
      <c r="J177" s="5">
        <v>567</v>
      </c>
      <c r="K177" s="5">
        <v>177</v>
      </c>
      <c r="L177" s="5">
        <v>121</v>
      </c>
      <c r="M177" s="5">
        <v>77</v>
      </c>
      <c r="N177" s="5">
        <v>65</v>
      </c>
      <c r="O177" s="5">
        <v>51</v>
      </c>
      <c r="P177" s="5">
        <v>31.4</v>
      </c>
      <c r="Q177" s="5">
        <v>19.7</v>
      </c>
      <c r="R177" s="5">
        <v>182</v>
      </c>
      <c r="S177" s="5">
        <v>165</v>
      </c>
    </row>
    <row r="178" spans="1:19" x14ac:dyDescent="0.25">
      <c r="A178" s="5" t="s">
        <v>986</v>
      </c>
      <c r="B178" s="5" t="s">
        <v>987</v>
      </c>
      <c r="F178" s="5">
        <v>0</v>
      </c>
      <c r="G178" s="5">
        <v>250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</row>
    <row r="179" spans="1:19" x14ac:dyDescent="0.25">
      <c r="A179" s="5" t="s">
        <v>328</v>
      </c>
      <c r="B179" s="5" t="s">
        <v>988</v>
      </c>
      <c r="C179" s="5">
        <v>44587.941145833334</v>
      </c>
      <c r="D179" s="5">
        <v>44587.961956018517</v>
      </c>
      <c r="E179" s="5" t="s">
        <v>693</v>
      </c>
      <c r="F179" s="5">
        <v>511</v>
      </c>
      <c r="G179" s="5">
        <v>551</v>
      </c>
      <c r="H179" s="5">
        <v>12.1</v>
      </c>
      <c r="I179" s="5">
        <v>677</v>
      </c>
      <c r="J179" s="5">
        <v>565</v>
      </c>
      <c r="K179" s="5">
        <v>284</v>
      </c>
      <c r="L179" s="5">
        <v>118</v>
      </c>
      <c r="M179" s="5">
        <v>77</v>
      </c>
      <c r="N179" s="5">
        <v>95</v>
      </c>
      <c r="O179" s="5">
        <v>62</v>
      </c>
      <c r="P179" s="5">
        <v>31.4</v>
      </c>
      <c r="Q179" s="5">
        <v>24.2</v>
      </c>
      <c r="R179" s="5">
        <v>0</v>
      </c>
      <c r="S179" s="5">
        <v>0</v>
      </c>
    </row>
    <row r="180" spans="1:19" x14ac:dyDescent="0.25">
      <c r="A180" s="5" t="s">
        <v>989</v>
      </c>
      <c r="B180" s="5" t="s">
        <v>990</v>
      </c>
      <c r="C180" s="5">
        <v>44583.771412037036</v>
      </c>
      <c r="D180" s="5">
        <v>44583.792245370372</v>
      </c>
      <c r="E180" s="5" t="s">
        <v>693</v>
      </c>
      <c r="F180" s="5">
        <v>427</v>
      </c>
      <c r="G180" s="5">
        <v>478</v>
      </c>
      <c r="H180" s="5">
        <v>11.17</v>
      </c>
      <c r="I180" s="5">
        <v>0</v>
      </c>
      <c r="J180" s="5">
        <v>574</v>
      </c>
      <c r="K180" s="5">
        <v>237</v>
      </c>
      <c r="L180" s="5">
        <v>122</v>
      </c>
      <c r="M180" s="5">
        <v>68</v>
      </c>
      <c r="N180" s="5">
        <v>90</v>
      </c>
      <c r="O180" s="5">
        <v>61</v>
      </c>
      <c r="P180" s="5">
        <v>31.5</v>
      </c>
      <c r="Q180" s="5">
        <v>22.3</v>
      </c>
      <c r="R180" s="5">
        <v>162</v>
      </c>
      <c r="S180" s="5">
        <v>148</v>
      </c>
    </row>
    <row r="181" spans="1:19" x14ac:dyDescent="0.25">
      <c r="A181" s="5" t="s">
        <v>991</v>
      </c>
      <c r="B181" s="5" t="s">
        <v>992</v>
      </c>
      <c r="C181" s="5">
        <v>44589.108587962961</v>
      </c>
      <c r="D181" s="5">
        <v>44589.129386574074</v>
      </c>
      <c r="E181" s="5" t="s">
        <v>693</v>
      </c>
      <c r="F181" s="5">
        <v>376</v>
      </c>
      <c r="G181" s="5">
        <v>387</v>
      </c>
      <c r="H181" s="5">
        <v>10.86</v>
      </c>
      <c r="I181" s="5">
        <v>496</v>
      </c>
      <c r="J181" s="5">
        <v>360</v>
      </c>
      <c r="K181" s="5">
        <v>209</v>
      </c>
      <c r="L181" s="5">
        <v>101</v>
      </c>
      <c r="M181" s="5">
        <v>88</v>
      </c>
      <c r="N181" s="5">
        <v>65</v>
      </c>
      <c r="O181" s="5">
        <v>49</v>
      </c>
      <c r="P181" s="5">
        <v>26.6</v>
      </c>
      <c r="Q181" s="5">
        <v>21.7</v>
      </c>
      <c r="R181" s="5">
        <v>184</v>
      </c>
      <c r="S181" s="5">
        <v>170</v>
      </c>
    </row>
    <row r="182" spans="1:19" x14ac:dyDescent="0.25">
      <c r="A182" s="5" t="s">
        <v>993</v>
      </c>
      <c r="B182" s="5" t="s">
        <v>994</v>
      </c>
      <c r="F182" s="5">
        <v>0</v>
      </c>
      <c r="G182" s="5">
        <v>385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</row>
    <row r="183" spans="1:19" x14ac:dyDescent="0.25">
      <c r="A183" s="5" t="s">
        <v>418</v>
      </c>
      <c r="B183" s="5" t="s">
        <v>995</v>
      </c>
      <c r="C183" s="5">
        <v>44588.191782407404</v>
      </c>
      <c r="D183" s="5">
        <v>44588.212581018517</v>
      </c>
      <c r="E183" s="5" t="s">
        <v>693</v>
      </c>
      <c r="F183" s="5">
        <v>422</v>
      </c>
      <c r="G183" s="5">
        <v>435</v>
      </c>
      <c r="H183" s="5">
        <v>11.1</v>
      </c>
      <c r="I183" s="5">
        <v>594</v>
      </c>
      <c r="J183" s="5">
        <v>520</v>
      </c>
      <c r="K183" s="5">
        <v>234</v>
      </c>
      <c r="L183" s="5">
        <v>106</v>
      </c>
      <c r="M183" s="5">
        <v>74</v>
      </c>
      <c r="N183" s="5">
        <v>97</v>
      </c>
      <c r="O183" s="5">
        <v>61</v>
      </c>
      <c r="P183" s="5">
        <v>30.4</v>
      </c>
      <c r="Q183" s="5">
        <v>22.2</v>
      </c>
      <c r="R183" s="5">
        <v>0</v>
      </c>
      <c r="S183" s="5">
        <v>0</v>
      </c>
    </row>
    <row r="184" spans="1:19" x14ac:dyDescent="0.25">
      <c r="A184" s="5" t="s">
        <v>996</v>
      </c>
      <c r="B184" s="5" t="s">
        <v>997</v>
      </c>
      <c r="F184" s="5">
        <v>0</v>
      </c>
      <c r="G184" s="5">
        <v>274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</row>
    <row r="185" spans="1:19" x14ac:dyDescent="0.25">
      <c r="A185" s="5" t="s">
        <v>593</v>
      </c>
      <c r="B185" s="5" t="s">
        <v>998</v>
      </c>
      <c r="C185" s="5">
        <v>44589.144953703704</v>
      </c>
      <c r="D185" s="5">
        <v>44589.165810185186</v>
      </c>
      <c r="E185" s="5" t="s">
        <v>693</v>
      </c>
      <c r="F185" s="5">
        <v>337</v>
      </c>
      <c r="G185" s="5">
        <v>0</v>
      </c>
      <c r="H185" s="5">
        <v>10.37</v>
      </c>
      <c r="I185" s="5">
        <v>485</v>
      </c>
      <c r="J185" s="5">
        <v>319</v>
      </c>
      <c r="K185" s="5">
        <v>187</v>
      </c>
      <c r="L185" s="5">
        <v>108</v>
      </c>
      <c r="M185" s="5">
        <v>76</v>
      </c>
      <c r="N185" s="5">
        <v>65</v>
      </c>
      <c r="O185" s="5">
        <v>53</v>
      </c>
      <c r="P185" s="5">
        <v>25.5</v>
      </c>
      <c r="Q185" s="5">
        <v>20.7</v>
      </c>
      <c r="R185" s="5">
        <v>0</v>
      </c>
      <c r="S185" s="5">
        <v>0</v>
      </c>
    </row>
    <row r="186" spans="1:19" x14ac:dyDescent="0.25">
      <c r="A186" s="5" t="s">
        <v>368</v>
      </c>
      <c r="B186" s="5" t="s">
        <v>999</v>
      </c>
      <c r="C186" s="5">
        <v>44588.053171296298</v>
      </c>
      <c r="D186" s="5">
        <v>44588.074004629627</v>
      </c>
      <c r="E186" s="5" t="s">
        <v>693</v>
      </c>
      <c r="F186" s="5">
        <v>329</v>
      </c>
      <c r="G186" s="5">
        <v>0</v>
      </c>
      <c r="H186" s="5">
        <v>10.199999999999999</v>
      </c>
      <c r="I186" s="5">
        <v>0</v>
      </c>
      <c r="J186" s="5">
        <v>429</v>
      </c>
      <c r="K186" s="5">
        <v>183</v>
      </c>
      <c r="L186" s="5">
        <v>112</v>
      </c>
      <c r="M186" s="5">
        <v>77</v>
      </c>
      <c r="N186" s="5">
        <v>65</v>
      </c>
      <c r="O186" s="5">
        <v>50</v>
      </c>
      <c r="P186" s="5">
        <v>28.4</v>
      </c>
      <c r="Q186" s="5">
        <v>20.399999999999999</v>
      </c>
      <c r="R186" s="5">
        <v>181</v>
      </c>
      <c r="S186" s="5">
        <v>155</v>
      </c>
    </row>
    <row r="187" spans="1:19" x14ac:dyDescent="0.25">
      <c r="A187" s="5" t="s">
        <v>1000</v>
      </c>
      <c r="B187" s="5" t="s">
        <v>1001</v>
      </c>
      <c r="F187" s="5">
        <v>0</v>
      </c>
      <c r="G187" s="5">
        <v>462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</row>
    <row r="188" spans="1:19" x14ac:dyDescent="0.25">
      <c r="A188" s="5" t="s">
        <v>1002</v>
      </c>
      <c r="B188" s="5" t="s">
        <v>1003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</row>
    <row r="189" spans="1:19" x14ac:dyDescent="0.25">
      <c r="A189" s="5" t="s">
        <v>1004</v>
      </c>
      <c r="B189" s="5" t="s">
        <v>1005</v>
      </c>
      <c r="F189" s="5">
        <v>0</v>
      </c>
      <c r="G189" s="5">
        <v>426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</row>
    <row r="190" spans="1:19" x14ac:dyDescent="0.25">
      <c r="A190" s="5" t="s">
        <v>150</v>
      </c>
      <c r="B190" s="5" t="s">
        <v>1006</v>
      </c>
      <c r="F190" s="5">
        <v>0</v>
      </c>
      <c r="G190" s="5">
        <v>402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</row>
    <row r="191" spans="1:19" x14ac:dyDescent="0.25">
      <c r="A191" s="5" t="s">
        <v>1007</v>
      </c>
      <c r="B191" s="5" t="s">
        <v>1008</v>
      </c>
      <c r="F191" s="5">
        <v>0</v>
      </c>
      <c r="G191" s="5">
        <v>427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</row>
    <row r="192" spans="1:19" x14ac:dyDescent="0.25">
      <c r="A192" s="5" t="s">
        <v>584</v>
      </c>
      <c r="B192" s="5" t="s">
        <v>1009</v>
      </c>
      <c r="C192" s="5">
        <v>44589.062743055554</v>
      </c>
      <c r="D192" s="5">
        <v>44589.083564814813</v>
      </c>
      <c r="E192" s="5" t="s">
        <v>693</v>
      </c>
      <c r="F192" s="5">
        <v>369</v>
      </c>
      <c r="G192" s="5">
        <v>460</v>
      </c>
      <c r="H192" s="5">
        <v>10.74</v>
      </c>
      <c r="I192" s="5">
        <v>512</v>
      </c>
      <c r="J192" s="5">
        <v>353</v>
      </c>
      <c r="K192" s="5">
        <v>205</v>
      </c>
      <c r="L192" s="5">
        <v>111</v>
      </c>
      <c r="M192" s="5">
        <v>79</v>
      </c>
      <c r="N192" s="5">
        <v>66</v>
      </c>
      <c r="O192" s="5">
        <v>53</v>
      </c>
      <c r="P192" s="5">
        <v>26.5</v>
      </c>
      <c r="Q192" s="5">
        <v>21.5</v>
      </c>
      <c r="R192" s="5">
        <v>0</v>
      </c>
      <c r="S192" s="5">
        <v>0</v>
      </c>
    </row>
    <row r="193" spans="1:19" x14ac:dyDescent="0.25">
      <c r="A193" s="5" t="s">
        <v>1010</v>
      </c>
      <c r="B193" s="5" t="s">
        <v>1011</v>
      </c>
      <c r="F193" s="5">
        <v>0</v>
      </c>
      <c r="G193" s="5">
        <v>481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</row>
    <row r="194" spans="1:19" x14ac:dyDescent="0.25">
      <c r="A194" s="5" t="s">
        <v>1012</v>
      </c>
      <c r="B194" s="5" t="s">
        <v>1013</v>
      </c>
      <c r="F194" s="5">
        <v>0</v>
      </c>
      <c r="G194" s="5">
        <v>201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</row>
    <row r="195" spans="1:19" x14ac:dyDescent="0.25">
      <c r="A195" s="5" t="s">
        <v>532</v>
      </c>
      <c r="B195" s="5" t="s">
        <v>1014</v>
      </c>
      <c r="C195" s="5">
        <v>44588.520555555559</v>
      </c>
      <c r="D195" s="5">
        <v>44588.541377314818</v>
      </c>
      <c r="E195" s="5" t="s">
        <v>693</v>
      </c>
      <c r="F195" s="5">
        <v>390</v>
      </c>
      <c r="G195" s="5">
        <v>0</v>
      </c>
      <c r="H195" s="5">
        <v>10.9</v>
      </c>
      <c r="I195" s="5">
        <v>0</v>
      </c>
      <c r="J195" s="5">
        <v>337</v>
      </c>
      <c r="K195" s="5">
        <v>217</v>
      </c>
      <c r="L195" s="5">
        <v>121</v>
      </c>
      <c r="M195" s="5">
        <v>88</v>
      </c>
      <c r="N195" s="5">
        <v>72</v>
      </c>
      <c r="O195" s="5">
        <v>55</v>
      </c>
      <c r="P195" s="5">
        <v>26</v>
      </c>
      <c r="Q195" s="5">
        <v>21.8</v>
      </c>
      <c r="R195" s="5">
        <v>173</v>
      </c>
      <c r="S195" s="5">
        <v>151</v>
      </c>
    </row>
    <row r="196" spans="1:19" x14ac:dyDescent="0.25">
      <c r="A196" s="5" t="s">
        <v>1015</v>
      </c>
      <c r="B196" s="5" t="s">
        <v>1016</v>
      </c>
      <c r="F196" s="5">
        <v>0</v>
      </c>
      <c r="G196" s="5">
        <v>391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</row>
    <row r="197" spans="1:19" x14ac:dyDescent="0.25">
      <c r="A197" s="5" t="s">
        <v>1017</v>
      </c>
      <c r="B197" s="5" t="s">
        <v>1018</v>
      </c>
      <c r="F197" s="5">
        <v>0</v>
      </c>
      <c r="G197" s="5">
        <v>15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</row>
    <row r="198" spans="1:19" x14ac:dyDescent="0.25">
      <c r="A198" s="5" t="s">
        <v>1019</v>
      </c>
      <c r="B198" s="5" t="s">
        <v>1020</v>
      </c>
      <c r="F198" s="5">
        <v>0</v>
      </c>
      <c r="G198" s="5">
        <v>606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</row>
    <row r="199" spans="1:19" x14ac:dyDescent="0.25">
      <c r="A199" s="5" t="s">
        <v>188</v>
      </c>
      <c r="B199" s="5" t="s">
        <v>1021</v>
      </c>
      <c r="F199" s="5">
        <v>0</v>
      </c>
      <c r="G199" s="5">
        <v>216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</row>
    <row r="200" spans="1:19" x14ac:dyDescent="0.25">
      <c r="A200" s="5" t="s">
        <v>293</v>
      </c>
      <c r="B200" s="5" t="s">
        <v>1022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</row>
    <row r="201" spans="1:19" x14ac:dyDescent="0.25">
      <c r="A201" s="5" t="s">
        <v>166</v>
      </c>
      <c r="B201" s="5" t="s">
        <v>1023</v>
      </c>
      <c r="C201" s="5">
        <v>44588.677743055552</v>
      </c>
      <c r="D201" s="5">
        <v>44588.698553240742</v>
      </c>
      <c r="E201" s="5" t="s">
        <v>693</v>
      </c>
      <c r="F201" s="5">
        <v>304</v>
      </c>
      <c r="G201" s="5">
        <v>0</v>
      </c>
      <c r="H201" s="5">
        <v>9.9</v>
      </c>
      <c r="I201" s="5">
        <v>437</v>
      </c>
      <c r="J201" s="5">
        <v>383</v>
      </c>
      <c r="K201" s="5">
        <v>169</v>
      </c>
      <c r="L201" s="5">
        <v>116</v>
      </c>
      <c r="M201" s="5">
        <v>77</v>
      </c>
      <c r="N201" s="5">
        <v>69</v>
      </c>
      <c r="O201" s="5">
        <v>50</v>
      </c>
      <c r="P201" s="5">
        <v>27.3</v>
      </c>
      <c r="Q201" s="5">
        <v>19.8</v>
      </c>
      <c r="R201" s="5">
        <v>0</v>
      </c>
      <c r="S201" s="5">
        <v>0</v>
      </c>
    </row>
    <row r="202" spans="1:19" x14ac:dyDescent="0.25">
      <c r="A202" s="5" t="s">
        <v>1024</v>
      </c>
      <c r="B202" s="5" t="s">
        <v>1025</v>
      </c>
      <c r="F202" s="5">
        <v>0</v>
      </c>
      <c r="G202" s="5">
        <v>390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</row>
    <row r="203" spans="1:19" x14ac:dyDescent="0.25">
      <c r="A203" s="5" t="s">
        <v>1026</v>
      </c>
      <c r="B203" s="5" t="s">
        <v>1027</v>
      </c>
      <c r="F203" s="5">
        <v>0</v>
      </c>
      <c r="G203" s="5">
        <v>431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</row>
    <row r="204" spans="1:19" x14ac:dyDescent="0.25">
      <c r="A204" s="5" t="s">
        <v>1028</v>
      </c>
      <c r="B204" s="5" t="s">
        <v>1029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</row>
    <row r="205" spans="1:19" x14ac:dyDescent="0.25">
      <c r="A205" s="5" t="s">
        <v>104</v>
      </c>
      <c r="B205" s="5" t="s">
        <v>1030</v>
      </c>
      <c r="C205" s="5">
        <v>44587.79078703704</v>
      </c>
      <c r="D205" s="5">
        <v>44587.811608796299</v>
      </c>
      <c r="E205" s="5" t="s">
        <v>693</v>
      </c>
      <c r="F205" s="5">
        <v>325</v>
      </c>
      <c r="G205" s="5">
        <v>0</v>
      </c>
      <c r="H205" s="5">
        <v>10.210000000000001</v>
      </c>
      <c r="I205" s="5">
        <v>0</v>
      </c>
      <c r="J205" s="5">
        <v>337</v>
      </c>
      <c r="K205" s="5">
        <v>180</v>
      </c>
      <c r="L205" s="5">
        <v>110</v>
      </c>
      <c r="M205" s="5">
        <v>75</v>
      </c>
      <c r="N205" s="5">
        <v>70</v>
      </c>
      <c r="O205" s="5">
        <v>53</v>
      </c>
      <c r="P205" s="5">
        <v>26</v>
      </c>
      <c r="Q205" s="5">
        <v>20.399999999999999</v>
      </c>
      <c r="R205" s="5">
        <v>175</v>
      </c>
      <c r="S205" s="5">
        <v>157</v>
      </c>
    </row>
    <row r="206" spans="1:19" x14ac:dyDescent="0.25">
      <c r="A206" s="5" t="s">
        <v>1031</v>
      </c>
      <c r="B206" s="5" t="s">
        <v>1032</v>
      </c>
      <c r="F206" s="5">
        <v>0</v>
      </c>
      <c r="G206" s="5">
        <v>580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</row>
    <row r="207" spans="1:19" x14ac:dyDescent="0.25">
      <c r="A207" s="5" t="s">
        <v>229</v>
      </c>
      <c r="B207" s="5" t="s">
        <v>1033</v>
      </c>
      <c r="C207" s="5">
        <v>44589.472337962965</v>
      </c>
      <c r="D207" s="5">
        <v>44589.493148148147</v>
      </c>
      <c r="E207" s="5" t="s">
        <v>693</v>
      </c>
      <c r="F207" s="5">
        <v>305</v>
      </c>
      <c r="G207" s="5">
        <v>0</v>
      </c>
      <c r="H207" s="5">
        <v>9.91</v>
      </c>
      <c r="I207" s="5">
        <v>459</v>
      </c>
      <c r="J207" s="5">
        <v>371</v>
      </c>
      <c r="K207" s="5">
        <v>170</v>
      </c>
      <c r="L207" s="5">
        <v>121</v>
      </c>
      <c r="M207" s="5">
        <v>77</v>
      </c>
      <c r="N207" s="5">
        <v>69</v>
      </c>
      <c r="O207" s="5">
        <v>49</v>
      </c>
      <c r="P207" s="5">
        <v>26.9</v>
      </c>
      <c r="Q207" s="5">
        <v>19.8</v>
      </c>
      <c r="R207" s="5">
        <v>161</v>
      </c>
      <c r="S207" s="5">
        <v>144</v>
      </c>
    </row>
    <row r="208" spans="1:19" x14ac:dyDescent="0.25">
      <c r="A208" s="5" t="s">
        <v>211</v>
      </c>
      <c r="B208" s="5" t="s">
        <v>1034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</row>
    <row r="209" spans="1:19" x14ac:dyDescent="0.25">
      <c r="A209" s="5" t="s">
        <v>148</v>
      </c>
      <c r="B209" s="5" t="s">
        <v>1035</v>
      </c>
      <c r="C209" s="5">
        <v>44587.826620370368</v>
      </c>
      <c r="D209" s="5">
        <v>44587.847488425927</v>
      </c>
      <c r="E209" s="5" t="s">
        <v>693</v>
      </c>
      <c r="F209" s="5">
        <v>442</v>
      </c>
      <c r="G209" s="5">
        <v>417</v>
      </c>
      <c r="H209" s="5">
        <v>11.58</v>
      </c>
      <c r="I209" s="5">
        <v>640</v>
      </c>
      <c r="J209" s="5">
        <v>291</v>
      </c>
      <c r="K209" s="5">
        <v>245</v>
      </c>
      <c r="L209" s="5">
        <v>84</v>
      </c>
      <c r="M209" s="5">
        <v>76</v>
      </c>
      <c r="N209" s="5">
        <v>58</v>
      </c>
      <c r="O209" s="5">
        <v>58</v>
      </c>
      <c r="P209" s="5">
        <v>24.6</v>
      </c>
      <c r="Q209" s="5">
        <v>23.1</v>
      </c>
      <c r="R209" s="5">
        <v>0</v>
      </c>
      <c r="S209" s="5">
        <v>0</v>
      </c>
    </row>
    <row r="210" spans="1:19" x14ac:dyDescent="0.25">
      <c r="A210" s="5" t="s">
        <v>1036</v>
      </c>
      <c r="B210" s="5" t="s">
        <v>1037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</row>
    <row r="211" spans="1:19" x14ac:dyDescent="0.25">
      <c r="A211" s="5" t="s">
        <v>112</v>
      </c>
      <c r="B211" s="5" t="s">
        <v>1038</v>
      </c>
      <c r="F211" s="5">
        <v>0</v>
      </c>
      <c r="G211" s="5">
        <v>357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</row>
    <row r="212" spans="1:19" x14ac:dyDescent="0.25">
      <c r="A212" s="5" t="s">
        <v>1039</v>
      </c>
      <c r="B212" s="5" t="s">
        <v>1040</v>
      </c>
      <c r="F212" s="5">
        <v>0</v>
      </c>
      <c r="G212" s="5">
        <v>345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</row>
    <row r="213" spans="1:19" x14ac:dyDescent="0.25">
      <c r="A213" s="5" t="s">
        <v>1041</v>
      </c>
      <c r="B213" s="5" t="s">
        <v>1042</v>
      </c>
      <c r="F213" s="5">
        <v>0</v>
      </c>
      <c r="G213" s="5">
        <v>279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</row>
    <row r="214" spans="1:19" x14ac:dyDescent="0.25">
      <c r="A214" s="5" t="s">
        <v>472</v>
      </c>
      <c r="B214" s="5" t="s">
        <v>1043</v>
      </c>
      <c r="C214" s="5">
        <v>44588.606400462966</v>
      </c>
      <c r="D214" s="5">
        <v>44588.627210648148</v>
      </c>
      <c r="E214" s="5" t="s">
        <v>693</v>
      </c>
      <c r="F214" s="5">
        <v>423</v>
      </c>
      <c r="G214" s="5">
        <v>519</v>
      </c>
      <c r="H214" s="5">
        <v>11.31</v>
      </c>
      <c r="I214" s="5">
        <v>622</v>
      </c>
      <c r="J214" s="5">
        <v>388</v>
      </c>
      <c r="K214" s="5">
        <v>235</v>
      </c>
      <c r="L214" s="5">
        <v>110</v>
      </c>
      <c r="M214" s="5">
        <v>81</v>
      </c>
      <c r="N214" s="5">
        <v>66</v>
      </c>
      <c r="O214" s="5">
        <v>54</v>
      </c>
      <c r="P214" s="5">
        <v>27.4</v>
      </c>
      <c r="Q214" s="5">
        <v>22.6</v>
      </c>
      <c r="R214" s="5">
        <v>0</v>
      </c>
      <c r="S214" s="5">
        <v>0</v>
      </c>
    </row>
    <row r="215" spans="1:19" x14ac:dyDescent="0.25">
      <c r="A215" s="5" t="s">
        <v>96</v>
      </c>
      <c r="B215" s="5" t="s">
        <v>1044</v>
      </c>
      <c r="C215" s="5">
        <v>44589.465578703705</v>
      </c>
      <c r="D215" s="5">
        <v>44589.486400462964</v>
      </c>
      <c r="E215" s="5" t="s">
        <v>693</v>
      </c>
      <c r="F215" s="5">
        <v>425</v>
      </c>
      <c r="G215" s="5">
        <v>0</v>
      </c>
      <c r="H215" s="5">
        <v>11.24</v>
      </c>
      <c r="I215" s="5">
        <v>560</v>
      </c>
      <c r="J215" s="5">
        <v>430</v>
      </c>
      <c r="K215" s="5">
        <v>236</v>
      </c>
      <c r="L215" s="5">
        <v>107</v>
      </c>
      <c r="M215" s="5">
        <v>53</v>
      </c>
      <c r="N215" s="5">
        <v>100</v>
      </c>
      <c r="O215" s="5">
        <v>78</v>
      </c>
      <c r="P215" s="5">
        <v>28.4</v>
      </c>
      <c r="Q215" s="5">
        <v>22.5</v>
      </c>
      <c r="R215" s="5">
        <v>0</v>
      </c>
      <c r="S215" s="5">
        <v>0</v>
      </c>
    </row>
    <row r="216" spans="1:19" x14ac:dyDescent="0.25">
      <c r="A216" s="5" t="s">
        <v>1045</v>
      </c>
      <c r="B216" s="5" t="s">
        <v>1046</v>
      </c>
      <c r="F216" s="5">
        <v>0</v>
      </c>
      <c r="G216" s="5">
        <v>385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</row>
    <row r="217" spans="1:19" x14ac:dyDescent="0.25">
      <c r="A217" s="5" t="s">
        <v>1047</v>
      </c>
      <c r="B217" s="5" t="s">
        <v>1048</v>
      </c>
      <c r="F217" s="5">
        <v>0</v>
      </c>
      <c r="G217" s="5">
        <v>515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</row>
    <row r="218" spans="1:19" x14ac:dyDescent="0.25">
      <c r="A218" s="5" t="s">
        <v>1049</v>
      </c>
      <c r="B218" s="5" t="s">
        <v>1050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</row>
    <row r="219" spans="1:19" x14ac:dyDescent="0.25">
      <c r="A219" s="5" t="s">
        <v>1051</v>
      </c>
      <c r="B219" s="5" t="s">
        <v>1052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</row>
    <row r="220" spans="1:19" x14ac:dyDescent="0.25">
      <c r="A220" s="5" t="s">
        <v>1053</v>
      </c>
      <c r="B220" s="5" t="s">
        <v>1054</v>
      </c>
      <c r="F220" s="5">
        <v>0</v>
      </c>
      <c r="G220" s="5">
        <v>459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</row>
    <row r="221" spans="1:19" x14ac:dyDescent="0.25">
      <c r="A221" s="5" t="s">
        <v>554</v>
      </c>
      <c r="B221" s="5" t="s">
        <v>1055</v>
      </c>
      <c r="C221" s="5">
        <v>44588.175439814811</v>
      </c>
      <c r="D221" s="5">
        <v>44588.196296296293</v>
      </c>
      <c r="E221" s="5" t="s">
        <v>693</v>
      </c>
      <c r="F221" s="5">
        <v>433</v>
      </c>
      <c r="G221" s="5">
        <v>0</v>
      </c>
      <c r="H221" s="5">
        <v>11.36</v>
      </c>
      <c r="I221" s="5">
        <v>0</v>
      </c>
      <c r="J221" s="5">
        <v>564</v>
      </c>
      <c r="K221" s="5">
        <v>240</v>
      </c>
      <c r="L221" s="5">
        <v>119</v>
      </c>
      <c r="M221" s="5">
        <v>79</v>
      </c>
      <c r="N221" s="5">
        <v>65</v>
      </c>
      <c r="O221" s="5">
        <v>47</v>
      </c>
      <c r="P221" s="5">
        <v>31.3</v>
      </c>
      <c r="Q221" s="5">
        <v>22.7</v>
      </c>
      <c r="R221" s="5">
        <v>175</v>
      </c>
      <c r="S221" s="5">
        <v>158</v>
      </c>
    </row>
    <row r="222" spans="1:19" x14ac:dyDescent="0.25">
      <c r="A222" s="5" t="s">
        <v>1056</v>
      </c>
      <c r="B222" s="5" t="s">
        <v>1057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</row>
    <row r="223" spans="1:19" x14ac:dyDescent="0.25">
      <c r="A223" s="5" t="s">
        <v>64</v>
      </c>
      <c r="B223" s="5" t="s">
        <v>1058</v>
      </c>
      <c r="C223" s="5">
        <v>44588.524456018517</v>
      </c>
      <c r="D223" s="5">
        <v>44588.545277777775</v>
      </c>
      <c r="E223" s="5" t="s">
        <v>693</v>
      </c>
      <c r="F223" s="5">
        <v>353</v>
      </c>
      <c r="G223" s="5">
        <v>0</v>
      </c>
      <c r="H223" s="5">
        <v>10.41</v>
      </c>
      <c r="I223" s="5">
        <v>707</v>
      </c>
      <c r="J223" s="5">
        <v>424</v>
      </c>
      <c r="K223" s="5">
        <v>196</v>
      </c>
      <c r="L223" s="5">
        <v>145</v>
      </c>
      <c r="M223" s="5">
        <v>84</v>
      </c>
      <c r="N223" s="5">
        <v>68</v>
      </c>
      <c r="O223" s="5">
        <v>50</v>
      </c>
      <c r="P223" s="5">
        <v>28.3</v>
      </c>
      <c r="Q223" s="5">
        <v>20.8</v>
      </c>
      <c r="R223" s="5">
        <v>185</v>
      </c>
      <c r="S223" s="5">
        <v>158</v>
      </c>
    </row>
    <row r="224" spans="1:19" x14ac:dyDescent="0.25">
      <c r="A224" s="5" t="s">
        <v>1059</v>
      </c>
      <c r="B224" s="5" t="s">
        <v>1060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</row>
    <row r="225" spans="1:19" x14ac:dyDescent="0.25">
      <c r="A225" s="5" t="s">
        <v>1061</v>
      </c>
      <c r="B225" s="5" t="s">
        <v>1062</v>
      </c>
      <c r="F225" s="5">
        <v>0</v>
      </c>
      <c r="G225" s="5">
        <v>416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</row>
    <row r="226" spans="1:19" x14ac:dyDescent="0.25">
      <c r="A226" s="5" t="s">
        <v>1063</v>
      </c>
      <c r="B226" s="5" t="s">
        <v>1064</v>
      </c>
      <c r="F226" s="5">
        <v>0</v>
      </c>
      <c r="G226" s="5">
        <v>304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</row>
    <row r="227" spans="1:19" x14ac:dyDescent="0.25">
      <c r="A227" s="5" t="s">
        <v>1065</v>
      </c>
      <c r="B227" s="5" t="s">
        <v>1066</v>
      </c>
      <c r="C227" s="5">
        <v>44589.032268518517</v>
      </c>
      <c r="D227" s="5">
        <v>44589.053078703706</v>
      </c>
      <c r="E227" s="5" t="s">
        <v>693</v>
      </c>
      <c r="F227" s="5">
        <v>478</v>
      </c>
      <c r="G227" s="5">
        <v>559</v>
      </c>
      <c r="H227" s="5">
        <v>11.84</v>
      </c>
      <c r="I227" s="5">
        <v>695</v>
      </c>
      <c r="J227" s="5">
        <v>351</v>
      </c>
      <c r="K227" s="5">
        <v>265</v>
      </c>
      <c r="L227" s="5">
        <v>110</v>
      </c>
      <c r="M227" s="5">
        <v>77</v>
      </c>
      <c r="N227" s="5">
        <v>84</v>
      </c>
      <c r="O227" s="5">
        <v>60</v>
      </c>
      <c r="P227" s="5">
        <v>26.4</v>
      </c>
      <c r="Q227" s="5">
        <v>23.7</v>
      </c>
      <c r="R227" s="5">
        <v>0</v>
      </c>
      <c r="S227" s="5">
        <v>0</v>
      </c>
    </row>
    <row r="228" spans="1:19" x14ac:dyDescent="0.25">
      <c r="A228" s="5" t="s">
        <v>1067</v>
      </c>
      <c r="B228" s="5" t="s">
        <v>1068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</row>
    <row r="229" spans="1:19" x14ac:dyDescent="0.25">
      <c r="A229" s="5" t="s">
        <v>1069</v>
      </c>
      <c r="B229" s="5" t="s">
        <v>1070</v>
      </c>
      <c r="C229" s="5">
        <v>44589.051018518519</v>
      </c>
      <c r="D229" s="5">
        <v>44589.071851851855</v>
      </c>
      <c r="E229" s="5" t="s">
        <v>693</v>
      </c>
      <c r="F229" s="5">
        <v>405</v>
      </c>
      <c r="G229" s="5">
        <v>425</v>
      </c>
      <c r="H229" s="5">
        <v>11.17</v>
      </c>
      <c r="I229" s="5">
        <v>0</v>
      </c>
      <c r="J229" s="5">
        <v>284</v>
      </c>
      <c r="K229" s="5">
        <v>225</v>
      </c>
      <c r="L229" s="5">
        <v>96</v>
      </c>
      <c r="M229" s="5">
        <v>78</v>
      </c>
      <c r="N229" s="5">
        <v>66</v>
      </c>
      <c r="O229" s="5">
        <v>55</v>
      </c>
      <c r="P229" s="5">
        <v>24.4</v>
      </c>
      <c r="Q229" s="5">
        <v>22.3</v>
      </c>
      <c r="R229" s="5">
        <v>190</v>
      </c>
      <c r="S229" s="5">
        <v>170</v>
      </c>
    </row>
    <row r="230" spans="1:19" x14ac:dyDescent="0.25">
      <c r="A230" s="5" t="s">
        <v>388</v>
      </c>
      <c r="B230" s="5" t="s">
        <v>1071</v>
      </c>
      <c r="F230" s="5">
        <v>0</v>
      </c>
      <c r="G230" s="5">
        <v>311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</row>
    <row r="231" spans="1:19" x14ac:dyDescent="0.25">
      <c r="A231" s="5" t="s">
        <v>1072</v>
      </c>
      <c r="B231" s="5" t="s">
        <v>1073</v>
      </c>
      <c r="F231" s="5">
        <v>0</v>
      </c>
      <c r="G231" s="5">
        <v>298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</row>
    <row r="232" spans="1:19" x14ac:dyDescent="0.25">
      <c r="A232" s="5" t="s">
        <v>300</v>
      </c>
      <c r="B232" s="5" t="s">
        <v>1074</v>
      </c>
      <c r="C232" s="5">
        <v>44588.465243055558</v>
      </c>
      <c r="D232" s="5">
        <v>44588.486064814817</v>
      </c>
      <c r="E232" s="5" t="s">
        <v>693</v>
      </c>
      <c r="F232" s="5">
        <v>390</v>
      </c>
      <c r="G232" s="5">
        <v>502</v>
      </c>
      <c r="H232" s="5">
        <v>10.98</v>
      </c>
      <c r="I232" s="5">
        <v>537</v>
      </c>
      <c r="J232" s="5">
        <v>367</v>
      </c>
      <c r="K232" s="5">
        <v>217</v>
      </c>
      <c r="L232" s="5">
        <v>119</v>
      </c>
      <c r="M232" s="5">
        <v>79</v>
      </c>
      <c r="N232" s="5">
        <v>68</v>
      </c>
      <c r="O232" s="5">
        <v>54</v>
      </c>
      <c r="P232" s="5">
        <v>26.8</v>
      </c>
      <c r="Q232" s="5">
        <v>22</v>
      </c>
      <c r="R232" s="5">
        <v>173</v>
      </c>
      <c r="S232" s="5">
        <v>164</v>
      </c>
    </row>
    <row r="233" spans="1:19" x14ac:dyDescent="0.25">
      <c r="A233" s="5" t="s">
        <v>223</v>
      </c>
      <c r="B233" s="5" t="s">
        <v>1075</v>
      </c>
      <c r="C233" s="5">
        <v>44588.869212962964</v>
      </c>
      <c r="D233" s="5">
        <v>44588.890011574076</v>
      </c>
      <c r="E233" s="5" t="s">
        <v>693</v>
      </c>
      <c r="F233" s="5">
        <v>502</v>
      </c>
      <c r="G233" s="5">
        <v>523</v>
      </c>
      <c r="H233" s="5">
        <v>12.11</v>
      </c>
      <c r="I233" s="5">
        <v>548</v>
      </c>
      <c r="J233" s="5">
        <v>499</v>
      </c>
      <c r="K233" s="5">
        <v>279</v>
      </c>
      <c r="L233" s="5">
        <v>94</v>
      </c>
      <c r="M233" s="5">
        <v>77</v>
      </c>
      <c r="N233" s="5">
        <v>92</v>
      </c>
      <c r="O233" s="5">
        <v>61</v>
      </c>
      <c r="P233" s="5">
        <v>30</v>
      </c>
      <c r="Q233" s="5">
        <v>24.2</v>
      </c>
      <c r="R233" s="5">
        <v>175</v>
      </c>
      <c r="S233" s="5">
        <v>164</v>
      </c>
    </row>
    <row r="234" spans="1:19" x14ac:dyDescent="0.25">
      <c r="A234" s="5" t="s">
        <v>1076</v>
      </c>
      <c r="B234" s="5" t="s">
        <v>1077</v>
      </c>
      <c r="F234" s="5">
        <v>0</v>
      </c>
      <c r="G234" s="5">
        <v>403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</row>
    <row r="235" spans="1:19" x14ac:dyDescent="0.25">
      <c r="A235" s="5" t="s">
        <v>1078</v>
      </c>
      <c r="B235" s="5" t="s">
        <v>1079</v>
      </c>
      <c r="F235" s="5">
        <v>0</v>
      </c>
      <c r="G235" s="5">
        <v>282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</row>
    <row r="236" spans="1:19" x14ac:dyDescent="0.25">
      <c r="A236" s="5" t="s">
        <v>617</v>
      </c>
      <c r="B236" s="5" t="s">
        <v>1080</v>
      </c>
      <c r="C236" s="5">
        <v>44588.725381944445</v>
      </c>
      <c r="D236" s="5">
        <v>44588.746203703704</v>
      </c>
      <c r="E236" s="5" t="s">
        <v>693</v>
      </c>
      <c r="F236" s="5">
        <v>433</v>
      </c>
      <c r="G236" s="5">
        <v>508</v>
      </c>
      <c r="H236" s="5">
        <v>11.37</v>
      </c>
      <c r="I236" s="5">
        <v>615</v>
      </c>
      <c r="J236" s="5">
        <v>496</v>
      </c>
      <c r="K236" s="5">
        <v>241</v>
      </c>
      <c r="L236" s="5">
        <v>180</v>
      </c>
      <c r="M236" s="5">
        <v>76</v>
      </c>
      <c r="N236" s="5">
        <v>77</v>
      </c>
      <c r="O236" s="5">
        <v>58</v>
      </c>
      <c r="P236" s="5">
        <v>29.9</v>
      </c>
      <c r="Q236" s="5">
        <v>22.8</v>
      </c>
      <c r="R236" s="5">
        <v>0</v>
      </c>
      <c r="S236" s="5">
        <v>0</v>
      </c>
    </row>
    <row r="237" spans="1:19" x14ac:dyDescent="0.25">
      <c r="A237" s="5" t="s">
        <v>1081</v>
      </c>
      <c r="B237" s="5" t="s">
        <v>1082</v>
      </c>
      <c r="F237" s="5">
        <v>0</v>
      </c>
      <c r="G237" s="5">
        <v>461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</row>
    <row r="238" spans="1:19" x14ac:dyDescent="0.25">
      <c r="A238" s="5" t="s">
        <v>221</v>
      </c>
      <c r="B238" s="5" t="s">
        <v>1083</v>
      </c>
      <c r="C238" s="5">
        <v>44589.114178240743</v>
      </c>
      <c r="D238" s="5">
        <v>44589.134988425925</v>
      </c>
      <c r="E238" s="5" t="s">
        <v>693</v>
      </c>
      <c r="F238" s="5">
        <v>312</v>
      </c>
      <c r="G238" s="5">
        <v>0</v>
      </c>
      <c r="H238" s="5">
        <v>9.98</v>
      </c>
      <c r="I238" s="5">
        <v>415</v>
      </c>
      <c r="J238" s="5">
        <v>316</v>
      </c>
      <c r="K238" s="5">
        <v>173</v>
      </c>
      <c r="L238" s="5">
        <v>127</v>
      </c>
      <c r="M238" s="5">
        <v>73</v>
      </c>
      <c r="N238" s="5">
        <v>65</v>
      </c>
      <c r="O238" s="5">
        <v>52</v>
      </c>
      <c r="P238" s="5">
        <v>25.4</v>
      </c>
      <c r="Q238" s="5">
        <v>19.899999999999999</v>
      </c>
      <c r="R238" s="5">
        <v>0</v>
      </c>
      <c r="S238" s="5">
        <v>0</v>
      </c>
    </row>
    <row r="239" spans="1:19" x14ac:dyDescent="0.25">
      <c r="A239" s="5" t="s">
        <v>1084</v>
      </c>
      <c r="B239" s="5" t="s">
        <v>1085</v>
      </c>
      <c r="F239" s="5">
        <v>0</v>
      </c>
      <c r="G239" s="5">
        <v>688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</row>
    <row r="240" spans="1:19" x14ac:dyDescent="0.25">
      <c r="A240" s="5" t="s">
        <v>1086</v>
      </c>
      <c r="B240" s="5" t="s">
        <v>1087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</row>
    <row r="241" spans="1:19" x14ac:dyDescent="0.25">
      <c r="A241" s="5" t="s">
        <v>1088</v>
      </c>
      <c r="B241" s="5" t="s">
        <v>1089</v>
      </c>
      <c r="F241" s="5">
        <v>0</v>
      </c>
      <c r="G241" s="5">
        <v>439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</row>
    <row r="242" spans="1:19" x14ac:dyDescent="0.25">
      <c r="A242" s="5" t="s">
        <v>1090</v>
      </c>
      <c r="B242" s="5" t="s">
        <v>1091</v>
      </c>
      <c r="F242" s="5">
        <v>0</v>
      </c>
      <c r="G242" s="5">
        <v>391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</row>
    <row r="243" spans="1:19" x14ac:dyDescent="0.25">
      <c r="A243" s="5" t="s">
        <v>1092</v>
      </c>
      <c r="B243" s="5" t="s">
        <v>1093</v>
      </c>
      <c r="F243" s="5">
        <v>0</v>
      </c>
      <c r="G243" s="5">
        <v>428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</row>
    <row r="244" spans="1:19" x14ac:dyDescent="0.25">
      <c r="A244" s="5" t="s">
        <v>1094</v>
      </c>
      <c r="B244" s="5" t="s">
        <v>1095</v>
      </c>
      <c r="F244" s="5">
        <v>0</v>
      </c>
      <c r="G244" s="5">
        <v>441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</row>
    <row r="245" spans="1:19" x14ac:dyDescent="0.25">
      <c r="A245" s="5" t="s">
        <v>1096</v>
      </c>
      <c r="B245" s="5" t="s">
        <v>1097</v>
      </c>
      <c r="C245" s="5">
        <v>44589.073796296296</v>
      </c>
      <c r="D245" s="5">
        <v>44589.094606481478</v>
      </c>
      <c r="E245" s="5" t="s">
        <v>693</v>
      </c>
      <c r="F245" s="5">
        <v>456</v>
      </c>
      <c r="G245" s="5">
        <v>0</v>
      </c>
      <c r="H245" s="5">
        <v>11.57</v>
      </c>
      <c r="I245" s="5">
        <v>672</v>
      </c>
      <c r="J245" s="5">
        <v>524</v>
      </c>
      <c r="K245" s="5">
        <v>253</v>
      </c>
      <c r="L245" s="5">
        <v>105</v>
      </c>
      <c r="M245" s="5">
        <v>75</v>
      </c>
      <c r="N245" s="5">
        <v>99</v>
      </c>
      <c r="O245" s="5">
        <v>60</v>
      </c>
      <c r="P245" s="5">
        <v>30.5</v>
      </c>
      <c r="Q245" s="5">
        <v>23.1</v>
      </c>
      <c r="R245" s="5">
        <v>0</v>
      </c>
      <c r="S245" s="5">
        <v>0</v>
      </c>
    </row>
    <row r="246" spans="1:19" x14ac:dyDescent="0.25">
      <c r="A246" s="5" t="s">
        <v>1098</v>
      </c>
      <c r="B246" s="5" t="s">
        <v>1099</v>
      </c>
      <c r="F246" s="5">
        <v>0</v>
      </c>
      <c r="G246" s="5">
        <v>521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</row>
    <row r="247" spans="1:19" x14ac:dyDescent="0.25">
      <c r="A247" s="5" t="s">
        <v>1100</v>
      </c>
      <c r="B247" s="5" t="s">
        <v>1101</v>
      </c>
      <c r="F247" s="5">
        <v>0</v>
      </c>
      <c r="G247" s="5">
        <v>651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</row>
    <row r="248" spans="1:19" x14ac:dyDescent="0.25">
      <c r="A248" s="5" t="s">
        <v>1102</v>
      </c>
      <c r="B248" s="5" t="s">
        <v>1103</v>
      </c>
      <c r="F248" s="5">
        <v>0</v>
      </c>
      <c r="G248" s="5">
        <v>420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</row>
    <row r="249" spans="1:19" x14ac:dyDescent="0.25">
      <c r="A249" s="5" t="s">
        <v>1104</v>
      </c>
      <c r="B249" s="5" t="s">
        <v>1105</v>
      </c>
      <c r="F249" s="5">
        <v>0</v>
      </c>
      <c r="G249" s="5">
        <v>486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</row>
    <row r="250" spans="1:19" x14ac:dyDescent="0.25">
      <c r="A250" s="5" t="s">
        <v>1106</v>
      </c>
      <c r="B250" s="5" t="s">
        <v>1107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</row>
    <row r="251" spans="1:19" x14ac:dyDescent="0.25">
      <c r="A251" s="5" t="s">
        <v>283</v>
      </c>
      <c r="B251" s="5" t="s">
        <v>1108</v>
      </c>
      <c r="C251" s="5">
        <v>44588.110127314816</v>
      </c>
      <c r="D251" s="5">
        <v>44588.130983796298</v>
      </c>
      <c r="E251" s="5" t="s">
        <v>693</v>
      </c>
      <c r="F251" s="5">
        <v>340</v>
      </c>
      <c r="G251" s="5">
        <v>0</v>
      </c>
      <c r="H251" s="5">
        <v>10.39</v>
      </c>
      <c r="I251" s="5">
        <v>0</v>
      </c>
      <c r="J251" s="5">
        <v>440</v>
      </c>
      <c r="K251" s="5">
        <v>189</v>
      </c>
      <c r="L251" s="5">
        <v>109</v>
      </c>
      <c r="M251" s="5">
        <v>76</v>
      </c>
      <c r="N251" s="5">
        <v>67</v>
      </c>
      <c r="O251" s="5">
        <v>52</v>
      </c>
      <c r="P251" s="5">
        <v>28.6</v>
      </c>
      <c r="Q251" s="5">
        <v>20.8</v>
      </c>
      <c r="R251" s="5">
        <v>166</v>
      </c>
      <c r="S251" s="5">
        <v>145</v>
      </c>
    </row>
    <row r="252" spans="1:19" x14ac:dyDescent="0.25">
      <c r="A252" s="5" t="s">
        <v>86</v>
      </c>
      <c r="B252" s="5" t="s">
        <v>1109</v>
      </c>
      <c r="C252" s="5">
        <v>44589.059027777781</v>
      </c>
      <c r="D252" s="5">
        <v>44589.079861111109</v>
      </c>
      <c r="E252" s="5" t="s">
        <v>693</v>
      </c>
      <c r="F252" s="5">
        <v>238</v>
      </c>
      <c r="G252" s="5">
        <v>0</v>
      </c>
      <c r="H252" s="5">
        <v>8.74</v>
      </c>
      <c r="I252" s="5">
        <v>0</v>
      </c>
      <c r="J252" s="5">
        <v>363</v>
      </c>
      <c r="K252" s="5">
        <v>132</v>
      </c>
      <c r="L252" s="5">
        <v>122</v>
      </c>
      <c r="M252" s="5">
        <v>75</v>
      </c>
      <c r="N252" s="5">
        <v>64</v>
      </c>
      <c r="O252" s="5">
        <v>46</v>
      </c>
      <c r="P252" s="5">
        <v>26.7</v>
      </c>
      <c r="Q252" s="5">
        <v>17.5</v>
      </c>
      <c r="R252" s="5">
        <v>179</v>
      </c>
      <c r="S252" s="5">
        <v>156</v>
      </c>
    </row>
    <row r="253" spans="1:19" x14ac:dyDescent="0.25">
      <c r="A253" s="5" t="s">
        <v>366</v>
      </c>
      <c r="B253" s="5" t="s">
        <v>1110</v>
      </c>
      <c r="C253" s="5">
        <v>44588.461793981478</v>
      </c>
      <c r="D253" s="5">
        <v>44588.482627314814</v>
      </c>
      <c r="E253" s="5" t="s">
        <v>693</v>
      </c>
      <c r="F253" s="5">
        <v>294</v>
      </c>
      <c r="G253" s="5">
        <v>343</v>
      </c>
      <c r="H253" s="5">
        <v>9.75</v>
      </c>
      <c r="I253" s="5">
        <v>0</v>
      </c>
      <c r="J253" s="5">
        <v>360</v>
      </c>
      <c r="K253" s="5">
        <v>163</v>
      </c>
      <c r="L253" s="5">
        <v>120</v>
      </c>
      <c r="M253" s="5">
        <v>78</v>
      </c>
      <c r="N253" s="5">
        <v>65</v>
      </c>
      <c r="O253" s="5">
        <v>47</v>
      </c>
      <c r="P253" s="5">
        <v>26.6</v>
      </c>
      <c r="Q253" s="5">
        <v>19.5</v>
      </c>
      <c r="R253" s="5">
        <v>187</v>
      </c>
      <c r="S253" s="5">
        <v>159</v>
      </c>
    </row>
    <row r="254" spans="1:19" x14ac:dyDescent="0.25">
      <c r="A254" s="5" t="s">
        <v>1111</v>
      </c>
      <c r="B254" s="5" t="s">
        <v>1112</v>
      </c>
      <c r="F254" s="5">
        <v>0</v>
      </c>
      <c r="G254" s="5">
        <v>369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</row>
    <row r="255" spans="1:19" x14ac:dyDescent="0.25">
      <c r="A255" s="5" t="s">
        <v>1113</v>
      </c>
      <c r="B255" s="5" t="s">
        <v>1114</v>
      </c>
      <c r="F255" s="5">
        <v>0</v>
      </c>
      <c r="G255" s="5">
        <v>351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</row>
    <row r="256" spans="1:19" x14ac:dyDescent="0.25">
      <c r="A256" s="5" t="s">
        <v>1115</v>
      </c>
      <c r="B256" s="5" t="s">
        <v>1116</v>
      </c>
      <c r="C256" s="5">
        <v>44583.771469907406</v>
      </c>
      <c r="D256" s="5">
        <v>44583.792245370372</v>
      </c>
      <c r="E256" s="5" t="s">
        <v>693</v>
      </c>
      <c r="F256" s="5">
        <v>307</v>
      </c>
      <c r="G256" s="5">
        <v>453</v>
      </c>
      <c r="H256" s="5">
        <v>9.86</v>
      </c>
      <c r="I256" s="5">
        <v>491</v>
      </c>
      <c r="J256" s="5">
        <v>354</v>
      </c>
      <c r="K256" s="5">
        <v>170</v>
      </c>
      <c r="L256" s="5">
        <v>117</v>
      </c>
      <c r="M256" s="5">
        <v>77</v>
      </c>
      <c r="N256" s="5">
        <v>72</v>
      </c>
      <c r="O256" s="5">
        <v>49</v>
      </c>
      <c r="P256" s="5">
        <v>26.5</v>
      </c>
      <c r="Q256" s="5">
        <v>19.7</v>
      </c>
      <c r="R256" s="5">
        <v>179</v>
      </c>
      <c r="S256" s="5">
        <v>159</v>
      </c>
    </row>
    <row r="257" spans="1:19" x14ac:dyDescent="0.25">
      <c r="A257" s="5" t="s">
        <v>1117</v>
      </c>
      <c r="B257" s="5" t="s">
        <v>1118</v>
      </c>
      <c r="F257" s="5">
        <v>0</v>
      </c>
      <c r="G257" s="5">
        <v>376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</row>
    <row r="258" spans="1:19" x14ac:dyDescent="0.25">
      <c r="A258" s="5" t="s">
        <v>1119</v>
      </c>
      <c r="B258" s="5" t="s">
        <v>1120</v>
      </c>
      <c r="F258" s="5">
        <v>0</v>
      </c>
      <c r="G258" s="5">
        <v>302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</row>
    <row r="259" spans="1:19" x14ac:dyDescent="0.25">
      <c r="A259" s="5" t="s">
        <v>1121</v>
      </c>
      <c r="B259" s="5" t="s">
        <v>1122</v>
      </c>
      <c r="F259" s="5">
        <v>0</v>
      </c>
      <c r="G259" s="5">
        <v>540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</row>
    <row r="260" spans="1:19" x14ac:dyDescent="0.25">
      <c r="A260" s="5" t="s">
        <v>1123</v>
      </c>
      <c r="B260" s="5" t="s">
        <v>1124</v>
      </c>
      <c r="F260" s="5">
        <v>0</v>
      </c>
      <c r="G260" s="5">
        <v>332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</row>
    <row r="261" spans="1:19" x14ac:dyDescent="0.25">
      <c r="A261" s="5" t="s">
        <v>1125</v>
      </c>
      <c r="B261" s="5" t="s">
        <v>1126</v>
      </c>
      <c r="F261" s="5">
        <v>0</v>
      </c>
      <c r="G261" s="5">
        <v>345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</row>
    <row r="262" spans="1:19" x14ac:dyDescent="0.25">
      <c r="A262" s="5" t="s">
        <v>1127</v>
      </c>
      <c r="B262" s="5" t="s">
        <v>1128</v>
      </c>
      <c r="C262" s="5">
        <v>44584.069467592592</v>
      </c>
      <c r="D262" s="5">
        <v>44584.090266203704</v>
      </c>
      <c r="E262" s="5" t="s">
        <v>693</v>
      </c>
      <c r="F262" s="5">
        <v>334</v>
      </c>
      <c r="G262" s="5">
        <v>438</v>
      </c>
      <c r="H262" s="5">
        <v>10.15</v>
      </c>
      <c r="I262" s="5">
        <v>616</v>
      </c>
      <c r="J262" s="5">
        <v>364</v>
      </c>
      <c r="K262" s="5">
        <v>191</v>
      </c>
      <c r="L262" s="5">
        <v>113</v>
      </c>
      <c r="M262" s="5">
        <v>83</v>
      </c>
      <c r="N262" s="5">
        <v>65</v>
      </c>
      <c r="O262" s="5">
        <v>49</v>
      </c>
      <c r="P262" s="5">
        <v>26.7</v>
      </c>
      <c r="Q262" s="5">
        <v>20.8</v>
      </c>
      <c r="R262" s="5">
        <v>195</v>
      </c>
      <c r="S262" s="5">
        <v>171</v>
      </c>
    </row>
    <row r="263" spans="1:19" x14ac:dyDescent="0.25">
      <c r="A263" s="5" t="s">
        <v>528</v>
      </c>
      <c r="B263" s="5" t="s">
        <v>1129</v>
      </c>
      <c r="C263" s="5">
        <v>44587.793078703704</v>
      </c>
      <c r="D263" s="5">
        <v>44587.813877314817</v>
      </c>
      <c r="E263" s="5" t="s">
        <v>693</v>
      </c>
      <c r="F263" s="5">
        <v>565</v>
      </c>
      <c r="G263" s="5">
        <v>588</v>
      </c>
      <c r="H263" s="5">
        <v>12.56</v>
      </c>
      <c r="I263" s="5">
        <v>785</v>
      </c>
      <c r="J263" s="5">
        <v>631</v>
      </c>
      <c r="K263" s="5">
        <v>314</v>
      </c>
      <c r="L263" s="5">
        <v>116</v>
      </c>
      <c r="M263" s="5">
        <v>75</v>
      </c>
      <c r="N263" s="5">
        <v>87</v>
      </c>
      <c r="O263" s="5">
        <v>65</v>
      </c>
      <c r="P263" s="5">
        <v>32.6</v>
      </c>
      <c r="Q263" s="5">
        <v>25.1</v>
      </c>
      <c r="R263" s="5">
        <v>0</v>
      </c>
      <c r="S263" s="5">
        <v>0</v>
      </c>
    </row>
    <row r="264" spans="1:19" x14ac:dyDescent="0.25">
      <c r="A264" s="5" t="s">
        <v>422</v>
      </c>
      <c r="B264" s="5" t="s">
        <v>1130</v>
      </c>
      <c r="C264" s="5">
        <v>44589.058298611111</v>
      </c>
      <c r="D264" s="5">
        <v>44589.079108796293</v>
      </c>
      <c r="E264" s="5" t="s">
        <v>693</v>
      </c>
      <c r="F264" s="5">
        <v>271</v>
      </c>
      <c r="G264" s="5">
        <v>0</v>
      </c>
      <c r="H264" s="5">
        <v>8.11</v>
      </c>
      <c r="I264" s="5">
        <v>569</v>
      </c>
      <c r="J264" s="5">
        <v>554</v>
      </c>
      <c r="K264" s="5">
        <v>151</v>
      </c>
      <c r="L264" s="5">
        <v>155</v>
      </c>
      <c r="M264" s="5">
        <v>61</v>
      </c>
      <c r="N264" s="5">
        <v>79</v>
      </c>
      <c r="O264" s="5">
        <v>54</v>
      </c>
      <c r="P264" s="5">
        <v>31.1</v>
      </c>
      <c r="Q264" s="5">
        <v>16.2</v>
      </c>
      <c r="R264" s="5">
        <v>173</v>
      </c>
      <c r="S264" s="5">
        <v>163</v>
      </c>
    </row>
    <row r="265" spans="1:19" x14ac:dyDescent="0.25">
      <c r="A265" s="5" t="s">
        <v>253</v>
      </c>
      <c r="B265" s="5" t="s">
        <v>1131</v>
      </c>
      <c r="F265" s="5">
        <v>0</v>
      </c>
      <c r="G265" s="5">
        <v>358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</row>
    <row r="266" spans="1:19" x14ac:dyDescent="0.25">
      <c r="A266" s="5" t="s">
        <v>1132</v>
      </c>
      <c r="B266" s="5" t="s">
        <v>1133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</row>
    <row r="267" spans="1:19" x14ac:dyDescent="0.25">
      <c r="A267" s="5" t="s">
        <v>1134</v>
      </c>
      <c r="B267" s="5" t="s">
        <v>1135</v>
      </c>
      <c r="F267" s="5">
        <v>0</v>
      </c>
      <c r="G267" s="5">
        <v>421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</row>
    <row r="268" spans="1:19" x14ac:dyDescent="0.25">
      <c r="A268" s="5" t="s">
        <v>1136</v>
      </c>
      <c r="B268" s="5" t="s">
        <v>1137</v>
      </c>
      <c r="C268" s="5">
        <v>44587.949525462966</v>
      </c>
      <c r="D268" s="5">
        <v>44587.970324074071</v>
      </c>
      <c r="E268" s="5" t="s">
        <v>693</v>
      </c>
      <c r="F268" s="5">
        <v>512</v>
      </c>
      <c r="G268" s="5">
        <v>556</v>
      </c>
      <c r="H268" s="5">
        <v>12.14</v>
      </c>
      <c r="I268" s="5">
        <v>708</v>
      </c>
      <c r="J268" s="5">
        <v>454</v>
      </c>
      <c r="K268" s="5">
        <v>284</v>
      </c>
      <c r="L268" s="5">
        <v>104</v>
      </c>
      <c r="M268" s="5">
        <v>70</v>
      </c>
      <c r="N268" s="5">
        <v>84</v>
      </c>
      <c r="O268" s="5">
        <v>66</v>
      </c>
      <c r="P268" s="5">
        <v>29</v>
      </c>
      <c r="Q268" s="5">
        <v>24.3</v>
      </c>
      <c r="R268" s="5">
        <v>0</v>
      </c>
      <c r="S268" s="5">
        <v>0</v>
      </c>
    </row>
    <row r="269" spans="1:19" x14ac:dyDescent="0.25">
      <c r="A269" s="5" t="s">
        <v>231</v>
      </c>
      <c r="B269" s="5" t="s">
        <v>1138</v>
      </c>
      <c r="C269" s="5">
        <v>44588.709490740737</v>
      </c>
      <c r="D269" s="5">
        <v>44588.73028935185</v>
      </c>
      <c r="E269" s="5" t="s">
        <v>693</v>
      </c>
      <c r="F269" s="5">
        <v>341</v>
      </c>
      <c r="G269" s="5">
        <v>360</v>
      </c>
      <c r="H269" s="5">
        <v>10.4</v>
      </c>
      <c r="I269" s="5">
        <v>453</v>
      </c>
      <c r="J269" s="5">
        <v>381</v>
      </c>
      <c r="K269" s="5">
        <v>189</v>
      </c>
      <c r="L269" s="5">
        <v>111</v>
      </c>
      <c r="M269" s="5">
        <v>77</v>
      </c>
      <c r="N269" s="5">
        <v>69</v>
      </c>
      <c r="O269" s="5">
        <v>52</v>
      </c>
      <c r="P269" s="5">
        <v>27.2</v>
      </c>
      <c r="Q269" s="5">
        <v>20.8</v>
      </c>
      <c r="R269" s="5">
        <v>0</v>
      </c>
      <c r="S269" s="5">
        <v>0</v>
      </c>
    </row>
    <row r="270" spans="1:19" x14ac:dyDescent="0.25">
      <c r="A270" s="5" t="s">
        <v>1139</v>
      </c>
      <c r="B270" s="5" t="s">
        <v>1140</v>
      </c>
      <c r="F270" s="5">
        <v>0</v>
      </c>
      <c r="G270" s="5">
        <v>304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</row>
    <row r="271" spans="1:19" x14ac:dyDescent="0.25">
      <c r="A271" s="5" t="s">
        <v>295</v>
      </c>
      <c r="B271" s="5" t="s">
        <v>1141</v>
      </c>
      <c r="F271" s="5">
        <v>0</v>
      </c>
      <c r="G271" s="5">
        <v>454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</row>
    <row r="272" spans="1:19" x14ac:dyDescent="0.25">
      <c r="A272" s="5" t="s">
        <v>1142</v>
      </c>
      <c r="B272" s="5" t="s">
        <v>1143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</row>
    <row r="273" spans="1:19" x14ac:dyDescent="0.25">
      <c r="A273" s="5" t="s">
        <v>1144</v>
      </c>
      <c r="B273" s="5" t="s">
        <v>1145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</row>
    <row r="274" spans="1:19" x14ac:dyDescent="0.25">
      <c r="A274" s="5" t="s">
        <v>1146</v>
      </c>
      <c r="B274" s="5" t="s">
        <v>1147</v>
      </c>
      <c r="C274" s="5">
        <v>44589.242083333331</v>
      </c>
      <c r="D274" s="5">
        <v>44589.26289351852</v>
      </c>
      <c r="E274" s="5" t="s">
        <v>693</v>
      </c>
      <c r="F274" s="5">
        <v>463</v>
      </c>
      <c r="G274" s="5">
        <v>605</v>
      </c>
      <c r="H274" s="5">
        <v>11.71</v>
      </c>
      <c r="I274" s="5">
        <v>654</v>
      </c>
      <c r="J274" s="5">
        <v>389</v>
      </c>
      <c r="K274" s="5">
        <v>257</v>
      </c>
      <c r="L274" s="5">
        <v>128</v>
      </c>
      <c r="M274" s="5">
        <v>77</v>
      </c>
      <c r="N274" s="5">
        <v>68</v>
      </c>
      <c r="O274" s="5">
        <v>59</v>
      </c>
      <c r="P274" s="5">
        <v>27.4</v>
      </c>
      <c r="Q274" s="5">
        <v>23.4</v>
      </c>
      <c r="R274" s="5">
        <v>0</v>
      </c>
      <c r="S274" s="5">
        <v>0</v>
      </c>
    </row>
    <row r="275" spans="1:19" x14ac:dyDescent="0.25">
      <c r="A275" s="5" t="s">
        <v>1148</v>
      </c>
      <c r="B275" s="5" t="s">
        <v>1149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</row>
    <row r="276" spans="1:19" x14ac:dyDescent="0.25">
      <c r="A276" s="5" t="s">
        <v>1150</v>
      </c>
      <c r="B276" s="5" t="s">
        <v>1151</v>
      </c>
      <c r="F276" s="5">
        <v>0</v>
      </c>
      <c r="G276" s="5">
        <v>331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</row>
    <row r="277" spans="1:19" x14ac:dyDescent="0.25">
      <c r="A277" s="5" t="s">
        <v>1152</v>
      </c>
      <c r="B277" s="5" t="s">
        <v>1153</v>
      </c>
      <c r="F277" s="5">
        <v>0</v>
      </c>
      <c r="G277" s="5">
        <v>452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</row>
    <row r="278" spans="1:19" x14ac:dyDescent="0.25">
      <c r="A278" s="5" t="s">
        <v>1154</v>
      </c>
      <c r="B278" s="5" t="s">
        <v>1155</v>
      </c>
      <c r="F278" s="5">
        <v>0</v>
      </c>
      <c r="G278" s="5">
        <v>356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</row>
    <row r="279" spans="1:19" x14ac:dyDescent="0.25">
      <c r="A279" s="5" t="s">
        <v>1156</v>
      </c>
      <c r="B279" s="5" t="s">
        <v>1157</v>
      </c>
      <c r="F279" s="5">
        <v>0</v>
      </c>
      <c r="G279" s="5">
        <v>462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</row>
    <row r="280" spans="1:19" x14ac:dyDescent="0.25">
      <c r="A280" s="5" t="s">
        <v>322</v>
      </c>
      <c r="B280" s="5" t="s">
        <v>1158</v>
      </c>
      <c r="F280" s="5">
        <v>0</v>
      </c>
      <c r="G280" s="5">
        <v>348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</row>
    <row r="281" spans="1:19" x14ac:dyDescent="0.25">
      <c r="A281" s="5" t="s">
        <v>1159</v>
      </c>
      <c r="B281" s="5" t="s">
        <v>1160</v>
      </c>
      <c r="F281" s="5">
        <v>0</v>
      </c>
      <c r="G281" s="5">
        <v>414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</row>
    <row r="282" spans="1:19" x14ac:dyDescent="0.25">
      <c r="A282" s="5" t="s">
        <v>318</v>
      </c>
      <c r="B282" s="5" t="s">
        <v>1161</v>
      </c>
      <c r="C282" s="5">
        <v>44588.031388888892</v>
      </c>
      <c r="D282" s="5">
        <v>44588.052210648151</v>
      </c>
      <c r="E282" s="5" t="s">
        <v>693</v>
      </c>
      <c r="F282" s="5">
        <v>472</v>
      </c>
      <c r="G282" s="5">
        <v>0</v>
      </c>
      <c r="H282" s="5">
        <v>11.79</v>
      </c>
      <c r="I282" s="5">
        <v>533</v>
      </c>
      <c r="J282" s="5">
        <v>464</v>
      </c>
      <c r="K282" s="5">
        <v>262</v>
      </c>
      <c r="L282" s="5">
        <v>113</v>
      </c>
      <c r="M282" s="5">
        <v>77</v>
      </c>
      <c r="N282" s="5">
        <v>80</v>
      </c>
      <c r="O282" s="5">
        <v>60</v>
      </c>
      <c r="P282" s="5">
        <v>29.2</v>
      </c>
      <c r="Q282" s="5">
        <v>23.6</v>
      </c>
      <c r="R282" s="5">
        <v>191</v>
      </c>
      <c r="S282" s="5">
        <v>172</v>
      </c>
    </row>
    <row r="283" spans="1:19" x14ac:dyDescent="0.25">
      <c r="A283" s="5" t="s">
        <v>400</v>
      </c>
      <c r="B283" s="5" t="s">
        <v>1162</v>
      </c>
      <c r="F283" s="5">
        <v>0</v>
      </c>
      <c r="G283" s="5">
        <v>439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</row>
    <row r="284" spans="1:19" x14ac:dyDescent="0.25">
      <c r="A284" s="5" t="s">
        <v>314</v>
      </c>
      <c r="B284" s="5" t="s">
        <v>1163</v>
      </c>
      <c r="C284" s="5">
        <v>44589.44090277778</v>
      </c>
      <c r="D284" s="5">
        <v>44589.461736111109</v>
      </c>
      <c r="E284" s="5" t="s">
        <v>693</v>
      </c>
      <c r="F284" s="5">
        <v>347</v>
      </c>
      <c r="G284" s="5">
        <v>336</v>
      </c>
      <c r="H284" s="5">
        <v>10.44</v>
      </c>
      <c r="I284" s="5">
        <v>482</v>
      </c>
      <c r="J284" s="5">
        <v>362</v>
      </c>
      <c r="K284" s="5">
        <v>193</v>
      </c>
      <c r="L284" s="5">
        <v>118</v>
      </c>
      <c r="M284" s="5">
        <v>77</v>
      </c>
      <c r="N284" s="5">
        <v>71</v>
      </c>
      <c r="O284" s="5">
        <v>52</v>
      </c>
      <c r="P284" s="5">
        <v>26.7</v>
      </c>
      <c r="Q284" s="5">
        <v>20.9</v>
      </c>
      <c r="R284" s="5">
        <v>0</v>
      </c>
      <c r="S284" s="5">
        <v>0</v>
      </c>
    </row>
    <row r="285" spans="1:19" x14ac:dyDescent="0.25">
      <c r="A285" s="5" t="s">
        <v>1164</v>
      </c>
      <c r="B285" s="5" t="s">
        <v>1165</v>
      </c>
      <c r="F285" s="5">
        <v>0</v>
      </c>
      <c r="G285" s="5">
        <v>416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</row>
    <row r="286" spans="1:19" x14ac:dyDescent="0.25">
      <c r="A286" s="5" t="s">
        <v>1166</v>
      </c>
      <c r="B286" s="5" t="s">
        <v>1167</v>
      </c>
      <c r="F286" s="5">
        <v>0</v>
      </c>
      <c r="G286" s="5">
        <v>367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</row>
    <row r="287" spans="1:19" x14ac:dyDescent="0.25">
      <c r="A287" s="5" t="s">
        <v>1168</v>
      </c>
      <c r="B287" s="5" t="s">
        <v>1169</v>
      </c>
      <c r="F287" s="5">
        <v>0</v>
      </c>
      <c r="G287" s="5">
        <v>423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</row>
    <row r="288" spans="1:19" x14ac:dyDescent="0.25">
      <c r="A288" s="5" t="s">
        <v>1170</v>
      </c>
      <c r="B288" s="5" t="s">
        <v>1171</v>
      </c>
      <c r="C288" s="5">
        <v>44588.454884259256</v>
      </c>
      <c r="D288" s="5">
        <v>44588.475682870368</v>
      </c>
      <c r="E288" s="5" t="s">
        <v>693</v>
      </c>
      <c r="F288" s="5">
        <v>185</v>
      </c>
      <c r="G288" s="5">
        <v>0</v>
      </c>
      <c r="H288" s="5">
        <v>8.0500000000000007</v>
      </c>
      <c r="I288" s="5">
        <v>266</v>
      </c>
      <c r="J288" s="5">
        <v>292</v>
      </c>
      <c r="K288" s="5">
        <v>103</v>
      </c>
      <c r="L288" s="5">
        <v>127</v>
      </c>
      <c r="M288" s="5">
        <v>71</v>
      </c>
      <c r="N288" s="5">
        <v>57</v>
      </c>
      <c r="O288" s="5">
        <v>43</v>
      </c>
      <c r="P288" s="5">
        <v>24.7</v>
      </c>
      <c r="Q288" s="5">
        <v>16.100000000000001</v>
      </c>
      <c r="R288" s="5">
        <v>0</v>
      </c>
      <c r="S288" s="5">
        <v>0</v>
      </c>
    </row>
    <row r="289" spans="1:19" x14ac:dyDescent="0.25">
      <c r="A289" s="5" t="s">
        <v>1172</v>
      </c>
      <c r="B289" s="5" t="s">
        <v>1173</v>
      </c>
      <c r="F289" s="5">
        <v>0</v>
      </c>
      <c r="G289" s="5">
        <v>469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</row>
    <row r="290" spans="1:19" x14ac:dyDescent="0.25">
      <c r="A290" s="5" t="s">
        <v>304</v>
      </c>
      <c r="B290" s="5" t="s">
        <v>1174</v>
      </c>
      <c r="C290" s="5">
        <v>44588.928194444445</v>
      </c>
      <c r="D290" s="5">
        <v>44588.949004629627</v>
      </c>
      <c r="E290" s="5" t="s">
        <v>693</v>
      </c>
      <c r="F290" s="5">
        <v>486</v>
      </c>
      <c r="G290" s="5">
        <v>524</v>
      </c>
      <c r="H290" s="5">
        <v>11.89</v>
      </c>
      <c r="I290" s="5">
        <v>476</v>
      </c>
      <c r="J290" s="5">
        <v>489</v>
      </c>
      <c r="K290" s="5">
        <v>270</v>
      </c>
      <c r="L290" s="5">
        <v>111</v>
      </c>
      <c r="M290" s="5">
        <v>77</v>
      </c>
      <c r="N290" s="5">
        <v>81</v>
      </c>
      <c r="O290" s="5">
        <v>60</v>
      </c>
      <c r="P290" s="5">
        <v>29.8</v>
      </c>
      <c r="Q290" s="5">
        <v>23.8</v>
      </c>
      <c r="R290" s="5">
        <v>176</v>
      </c>
      <c r="S290" s="5">
        <v>164</v>
      </c>
    </row>
    <row r="291" spans="1:19" x14ac:dyDescent="0.25">
      <c r="A291" s="5" t="s">
        <v>1175</v>
      </c>
      <c r="B291" s="5" t="s">
        <v>1176</v>
      </c>
      <c r="F291" s="5">
        <v>0</v>
      </c>
      <c r="G291" s="5">
        <v>377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</row>
    <row r="292" spans="1:19" x14ac:dyDescent="0.25">
      <c r="A292" s="5" t="s">
        <v>1177</v>
      </c>
      <c r="B292" s="5" t="s">
        <v>1178</v>
      </c>
      <c r="F292" s="5">
        <v>0</v>
      </c>
      <c r="G292" s="5">
        <v>345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</row>
    <row r="293" spans="1:19" x14ac:dyDescent="0.25">
      <c r="A293" s="5" t="s">
        <v>1179</v>
      </c>
      <c r="B293" s="5" t="s">
        <v>1180</v>
      </c>
      <c r="F293" s="5">
        <v>0</v>
      </c>
      <c r="G293" s="5">
        <v>367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</row>
    <row r="294" spans="1:19" x14ac:dyDescent="0.25">
      <c r="A294" s="5" t="s">
        <v>1181</v>
      </c>
      <c r="B294" s="5" t="s">
        <v>1182</v>
      </c>
      <c r="F294" s="5">
        <v>0</v>
      </c>
      <c r="G294" s="5">
        <v>444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</row>
    <row r="295" spans="1:19" x14ac:dyDescent="0.25">
      <c r="A295" s="5" t="s">
        <v>1183</v>
      </c>
      <c r="B295" s="5" t="s">
        <v>1184</v>
      </c>
      <c r="F295" s="5">
        <v>0</v>
      </c>
      <c r="G295" s="5">
        <v>607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</row>
    <row r="296" spans="1:19" x14ac:dyDescent="0.25">
      <c r="A296" s="5" t="s">
        <v>1185</v>
      </c>
      <c r="B296" s="5" t="s">
        <v>1186</v>
      </c>
      <c r="F296" s="5">
        <v>0</v>
      </c>
      <c r="G296" s="5">
        <v>281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</row>
    <row r="297" spans="1:19" x14ac:dyDescent="0.25">
      <c r="A297" s="5" t="s">
        <v>524</v>
      </c>
      <c r="B297" s="5" t="s">
        <v>1187</v>
      </c>
      <c r="C297" s="5">
        <v>44588.452604166669</v>
      </c>
      <c r="D297" s="5">
        <v>44588.473414351851</v>
      </c>
      <c r="E297" s="5" t="s">
        <v>693</v>
      </c>
      <c r="F297" s="5">
        <v>357</v>
      </c>
      <c r="G297" s="5">
        <v>0</v>
      </c>
      <c r="H297" s="5">
        <v>10.56</v>
      </c>
      <c r="I297" s="5">
        <v>499</v>
      </c>
      <c r="J297" s="5">
        <v>314</v>
      </c>
      <c r="K297" s="5">
        <v>198</v>
      </c>
      <c r="L297" s="5">
        <v>111</v>
      </c>
      <c r="M297" s="5">
        <v>76</v>
      </c>
      <c r="N297" s="5">
        <v>71</v>
      </c>
      <c r="O297" s="5">
        <v>54</v>
      </c>
      <c r="P297" s="5">
        <v>25.3</v>
      </c>
      <c r="Q297" s="5">
        <v>21.1</v>
      </c>
      <c r="R297" s="5">
        <v>0</v>
      </c>
      <c r="S297" s="5">
        <v>0</v>
      </c>
    </row>
    <row r="298" spans="1:19" x14ac:dyDescent="0.25">
      <c r="A298" s="5" t="s">
        <v>1188</v>
      </c>
      <c r="B298" s="5" t="s">
        <v>1189</v>
      </c>
      <c r="F298" s="5">
        <v>0</v>
      </c>
      <c r="G298" s="5">
        <v>422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</row>
    <row r="299" spans="1:19" x14ac:dyDescent="0.25">
      <c r="A299" s="5" t="s">
        <v>1190</v>
      </c>
      <c r="B299" s="5" t="s">
        <v>1191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</row>
    <row r="300" spans="1:19" x14ac:dyDescent="0.25">
      <c r="A300" s="5" t="s">
        <v>1192</v>
      </c>
      <c r="B300" s="5" t="s">
        <v>1193</v>
      </c>
      <c r="F300" s="5">
        <v>0</v>
      </c>
      <c r="G300" s="5">
        <v>368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</row>
    <row r="301" spans="1:19" x14ac:dyDescent="0.25">
      <c r="A301" s="5" t="s">
        <v>1194</v>
      </c>
      <c r="B301" s="5" t="s">
        <v>1195</v>
      </c>
      <c r="F301" s="5">
        <v>0</v>
      </c>
      <c r="G301" s="5">
        <v>379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</row>
    <row r="302" spans="1:19" x14ac:dyDescent="0.25">
      <c r="A302" s="5" t="s">
        <v>1196</v>
      </c>
      <c r="B302" s="5" t="s">
        <v>1197</v>
      </c>
      <c r="F302" s="5">
        <v>0</v>
      </c>
      <c r="G302" s="5">
        <v>387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</row>
    <row r="303" spans="1:19" x14ac:dyDescent="0.25">
      <c r="A303" s="5" t="s">
        <v>1198</v>
      </c>
      <c r="B303" s="5" t="s">
        <v>1199</v>
      </c>
      <c r="F303" s="5">
        <v>0</v>
      </c>
      <c r="G303" s="5">
        <v>500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</row>
    <row r="304" spans="1:19" x14ac:dyDescent="0.25">
      <c r="A304" s="5" t="s">
        <v>213</v>
      </c>
      <c r="B304" s="5" t="s">
        <v>1200</v>
      </c>
      <c r="F304" s="5">
        <v>0</v>
      </c>
      <c r="G304" s="5">
        <v>606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</row>
    <row r="305" spans="1:19" x14ac:dyDescent="0.25">
      <c r="A305" s="5" t="s">
        <v>1201</v>
      </c>
      <c r="B305" s="5" t="s">
        <v>1202</v>
      </c>
      <c r="F305" s="5">
        <v>0</v>
      </c>
      <c r="G305" s="5">
        <v>431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</row>
    <row r="306" spans="1:19" x14ac:dyDescent="0.25">
      <c r="A306" s="5" t="s">
        <v>601</v>
      </c>
      <c r="B306" s="5" t="s">
        <v>1203</v>
      </c>
      <c r="C306" s="5">
        <v>44587.903009259258</v>
      </c>
      <c r="D306" s="5">
        <v>44587.923819444448</v>
      </c>
      <c r="E306" s="5" t="s">
        <v>693</v>
      </c>
      <c r="F306" s="5">
        <v>261</v>
      </c>
      <c r="G306" s="5">
        <v>0</v>
      </c>
      <c r="H306" s="5">
        <v>9.19</v>
      </c>
      <c r="I306" s="5">
        <v>506</v>
      </c>
      <c r="J306" s="5">
        <v>470</v>
      </c>
      <c r="K306" s="5">
        <v>145</v>
      </c>
      <c r="L306" s="5">
        <v>117</v>
      </c>
      <c r="M306" s="5">
        <v>72</v>
      </c>
      <c r="N306" s="5">
        <v>68</v>
      </c>
      <c r="O306" s="5">
        <v>48</v>
      </c>
      <c r="P306" s="5">
        <v>29.3</v>
      </c>
      <c r="Q306" s="5">
        <v>18.399999999999999</v>
      </c>
      <c r="R306" s="5">
        <v>181</v>
      </c>
      <c r="S306" s="5">
        <v>162</v>
      </c>
    </row>
    <row r="307" spans="1:19" x14ac:dyDescent="0.25">
      <c r="A307" s="5" t="s">
        <v>1204</v>
      </c>
      <c r="B307" s="5" t="s">
        <v>1205</v>
      </c>
      <c r="F307" s="5">
        <v>0</v>
      </c>
      <c r="G307" s="5">
        <v>432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</row>
    <row r="308" spans="1:19" x14ac:dyDescent="0.25">
      <c r="A308" s="5" t="s">
        <v>611</v>
      </c>
      <c r="B308" s="5" t="s">
        <v>1206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</row>
    <row r="309" spans="1:19" x14ac:dyDescent="0.25">
      <c r="A309" s="5" t="s">
        <v>603</v>
      </c>
      <c r="B309" s="5" t="s">
        <v>1207</v>
      </c>
      <c r="C309" s="5">
        <v>44588.750763888886</v>
      </c>
      <c r="D309" s="5">
        <v>44588.771585648145</v>
      </c>
      <c r="E309" s="5" t="s">
        <v>693</v>
      </c>
      <c r="F309" s="5">
        <v>265</v>
      </c>
      <c r="G309" s="5">
        <v>0</v>
      </c>
      <c r="H309" s="5">
        <v>9.31</v>
      </c>
      <c r="I309" s="5">
        <v>418</v>
      </c>
      <c r="J309" s="5">
        <v>416</v>
      </c>
      <c r="K309" s="5">
        <v>147</v>
      </c>
      <c r="L309" s="5">
        <v>123</v>
      </c>
      <c r="M309" s="5">
        <v>78</v>
      </c>
      <c r="N309" s="5">
        <v>66</v>
      </c>
      <c r="O309" s="5">
        <v>47</v>
      </c>
      <c r="P309" s="5">
        <v>28.1</v>
      </c>
      <c r="Q309" s="5">
        <v>18.600000000000001</v>
      </c>
      <c r="R309" s="5">
        <v>157</v>
      </c>
      <c r="S309" s="5">
        <v>129</v>
      </c>
    </row>
    <row r="310" spans="1:19" x14ac:dyDescent="0.25">
      <c r="A310" s="5" t="s">
        <v>591</v>
      </c>
      <c r="B310" s="5" t="s">
        <v>1208</v>
      </c>
      <c r="F310" s="5">
        <v>0</v>
      </c>
      <c r="G310" s="5">
        <v>417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</row>
    <row r="311" spans="1:19" x14ac:dyDescent="0.25">
      <c r="A311" s="5" t="s">
        <v>186</v>
      </c>
      <c r="B311" s="5" t="s">
        <v>1209</v>
      </c>
      <c r="F311" s="5">
        <v>0</v>
      </c>
      <c r="G311" s="5">
        <v>443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</row>
    <row r="312" spans="1:19" x14ac:dyDescent="0.25">
      <c r="A312" s="5" t="s">
        <v>1210</v>
      </c>
      <c r="B312" s="5" t="s">
        <v>1211</v>
      </c>
      <c r="F312" s="5">
        <v>0</v>
      </c>
      <c r="G312" s="5">
        <v>401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</row>
    <row r="313" spans="1:19" x14ac:dyDescent="0.25">
      <c r="A313" s="5" t="s">
        <v>374</v>
      </c>
      <c r="B313" s="5" t="s">
        <v>1212</v>
      </c>
      <c r="C313" s="5">
        <v>44588.984166666669</v>
      </c>
      <c r="D313" s="5">
        <v>44589.004965277774</v>
      </c>
      <c r="E313" s="5" t="s">
        <v>693</v>
      </c>
      <c r="F313" s="5">
        <v>372</v>
      </c>
      <c r="G313" s="5">
        <v>446</v>
      </c>
      <c r="H313" s="5">
        <v>10.63</v>
      </c>
      <c r="I313" s="5">
        <v>512</v>
      </c>
      <c r="J313" s="5">
        <v>543</v>
      </c>
      <c r="K313" s="5">
        <v>207</v>
      </c>
      <c r="L313" s="5">
        <v>115</v>
      </c>
      <c r="M313" s="5">
        <v>73</v>
      </c>
      <c r="N313" s="5">
        <v>85</v>
      </c>
      <c r="O313" s="5">
        <v>56</v>
      </c>
      <c r="P313" s="5">
        <v>30.9</v>
      </c>
      <c r="Q313" s="5">
        <v>21.3</v>
      </c>
      <c r="R313" s="5">
        <v>65</v>
      </c>
      <c r="S313" s="5">
        <v>62</v>
      </c>
    </row>
    <row r="314" spans="1:19" x14ac:dyDescent="0.25">
      <c r="A314" s="5" t="s">
        <v>514</v>
      </c>
      <c r="B314" s="5" t="s">
        <v>1213</v>
      </c>
      <c r="C314" s="5">
        <v>44587.948067129626</v>
      </c>
      <c r="D314" s="5">
        <v>44587.968888888892</v>
      </c>
      <c r="E314" s="5" t="s">
        <v>693</v>
      </c>
      <c r="F314" s="5">
        <v>189</v>
      </c>
      <c r="G314" s="5">
        <v>0</v>
      </c>
      <c r="H314" s="5">
        <v>8.2799999999999994</v>
      </c>
      <c r="I314" s="5">
        <v>240</v>
      </c>
      <c r="J314" s="5">
        <v>153</v>
      </c>
      <c r="K314" s="5">
        <v>105</v>
      </c>
      <c r="L314" s="5">
        <v>114</v>
      </c>
      <c r="M314" s="5">
        <v>82</v>
      </c>
      <c r="N314" s="5">
        <v>40</v>
      </c>
      <c r="O314" s="5">
        <v>39</v>
      </c>
      <c r="P314" s="5">
        <v>19.3</v>
      </c>
      <c r="Q314" s="5">
        <v>16.600000000000001</v>
      </c>
      <c r="R314" s="5">
        <v>0</v>
      </c>
      <c r="S314" s="5">
        <v>0</v>
      </c>
    </row>
    <row r="315" spans="1:19" x14ac:dyDescent="0.25">
      <c r="A315" s="5" t="s">
        <v>1214</v>
      </c>
      <c r="B315" s="5" t="s">
        <v>1215</v>
      </c>
      <c r="F315" s="5">
        <v>0</v>
      </c>
      <c r="G315" s="5">
        <v>191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</row>
    <row r="316" spans="1:19" x14ac:dyDescent="0.25">
      <c r="A316" s="5" t="s">
        <v>556</v>
      </c>
      <c r="B316" s="5" t="s">
        <v>1216</v>
      </c>
      <c r="C316" s="5">
        <v>44588.672199074077</v>
      </c>
      <c r="D316" s="5">
        <v>44588.693020833336</v>
      </c>
      <c r="E316" s="5" t="s">
        <v>693</v>
      </c>
      <c r="F316" s="5">
        <v>376</v>
      </c>
      <c r="G316" s="5">
        <v>420</v>
      </c>
      <c r="H316" s="5">
        <v>10.82</v>
      </c>
      <c r="I316" s="5">
        <v>0</v>
      </c>
      <c r="J316" s="5">
        <v>425</v>
      </c>
      <c r="K316" s="5">
        <v>209</v>
      </c>
      <c r="L316" s="5">
        <v>120</v>
      </c>
      <c r="M316" s="5">
        <v>77</v>
      </c>
      <c r="N316" s="5">
        <v>76</v>
      </c>
      <c r="O316" s="5">
        <v>54</v>
      </c>
      <c r="P316" s="5">
        <v>28.3</v>
      </c>
      <c r="Q316" s="5">
        <v>21.6</v>
      </c>
      <c r="R316" s="5">
        <v>186</v>
      </c>
      <c r="S316" s="5">
        <v>169</v>
      </c>
    </row>
    <row r="317" spans="1:19" x14ac:dyDescent="0.25">
      <c r="A317" s="5" t="s">
        <v>243</v>
      </c>
      <c r="B317" s="5" t="s">
        <v>1217</v>
      </c>
      <c r="C317" s="5">
        <v>44588.68304398148</v>
      </c>
      <c r="D317" s="5">
        <v>44588.70385416667</v>
      </c>
      <c r="E317" s="5" t="s">
        <v>693</v>
      </c>
      <c r="F317" s="5">
        <v>504</v>
      </c>
      <c r="G317" s="5">
        <v>583</v>
      </c>
      <c r="H317" s="5">
        <v>12.04</v>
      </c>
      <c r="I317" s="5">
        <v>741</v>
      </c>
      <c r="J317" s="5">
        <v>510</v>
      </c>
      <c r="K317" s="5">
        <v>280</v>
      </c>
      <c r="L317" s="5">
        <v>112</v>
      </c>
      <c r="M317" s="5">
        <v>77</v>
      </c>
      <c r="N317" s="5">
        <v>92</v>
      </c>
      <c r="O317" s="5">
        <v>62</v>
      </c>
      <c r="P317" s="5">
        <v>30.2</v>
      </c>
      <c r="Q317" s="5">
        <v>24.1</v>
      </c>
      <c r="R317" s="5">
        <v>0</v>
      </c>
      <c r="S317" s="5">
        <v>0</v>
      </c>
    </row>
    <row r="318" spans="1:19" x14ac:dyDescent="0.25">
      <c r="A318" s="5" t="s">
        <v>410</v>
      </c>
      <c r="B318" s="5" t="s">
        <v>1218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</row>
    <row r="319" spans="1:19" x14ac:dyDescent="0.25">
      <c r="A319" s="5" t="s">
        <v>1219</v>
      </c>
      <c r="B319" s="5" t="s">
        <v>1220</v>
      </c>
      <c r="F319" s="5">
        <v>0</v>
      </c>
      <c r="G319" s="5">
        <v>362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</row>
    <row r="320" spans="1:19" x14ac:dyDescent="0.25">
      <c r="A320" s="5" t="s">
        <v>1221</v>
      </c>
      <c r="B320" s="5" t="s">
        <v>1222</v>
      </c>
      <c r="F320" s="5">
        <v>0</v>
      </c>
      <c r="G320" s="5">
        <v>342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</row>
    <row r="321" spans="1:19" x14ac:dyDescent="0.25">
      <c r="A321" s="5" t="s">
        <v>548</v>
      </c>
      <c r="B321" s="5" t="s">
        <v>1223</v>
      </c>
      <c r="C321" s="5">
        <v>44588.604178240741</v>
      </c>
      <c r="D321" s="5">
        <v>44588.625</v>
      </c>
      <c r="E321" s="5" t="s">
        <v>693</v>
      </c>
      <c r="F321" s="5">
        <v>329</v>
      </c>
      <c r="G321" s="5">
        <v>345</v>
      </c>
      <c r="H321" s="5">
        <v>10.32</v>
      </c>
      <c r="I321" s="5">
        <v>0</v>
      </c>
      <c r="J321" s="5">
        <v>302</v>
      </c>
      <c r="K321" s="5">
        <v>183</v>
      </c>
      <c r="L321" s="5">
        <v>96</v>
      </c>
      <c r="M321" s="5">
        <v>75</v>
      </c>
      <c r="N321" s="5">
        <v>61</v>
      </c>
      <c r="O321" s="5">
        <v>48</v>
      </c>
      <c r="P321" s="5">
        <v>25</v>
      </c>
      <c r="Q321" s="5">
        <v>20.6</v>
      </c>
      <c r="R321" s="5">
        <v>177</v>
      </c>
      <c r="S321" s="5">
        <v>169</v>
      </c>
    </row>
    <row r="322" spans="1:19" x14ac:dyDescent="0.25">
      <c r="A322" s="5" t="s">
        <v>546</v>
      </c>
      <c r="B322" s="5" t="s">
        <v>1224</v>
      </c>
      <c r="C322" s="5">
        <v>44588.4375</v>
      </c>
      <c r="D322" s="5">
        <v>44588.458333333336</v>
      </c>
      <c r="E322" s="5" t="s">
        <v>693</v>
      </c>
      <c r="F322" s="5">
        <v>636</v>
      </c>
      <c r="G322" s="5">
        <v>634</v>
      </c>
      <c r="H322" s="5">
        <v>13.19</v>
      </c>
      <c r="I322" s="5">
        <v>0</v>
      </c>
      <c r="J322" s="5">
        <v>510</v>
      </c>
      <c r="K322" s="5">
        <v>353</v>
      </c>
      <c r="L322" s="5">
        <v>111</v>
      </c>
      <c r="M322" s="5">
        <v>75</v>
      </c>
      <c r="N322" s="5">
        <v>83</v>
      </c>
      <c r="O322" s="5">
        <v>70</v>
      </c>
      <c r="P322" s="5">
        <v>30.2</v>
      </c>
      <c r="Q322" s="5">
        <v>26.4</v>
      </c>
      <c r="R322" s="5">
        <v>180</v>
      </c>
      <c r="S322" s="5">
        <v>163</v>
      </c>
    </row>
    <row r="323" spans="1:19" x14ac:dyDescent="0.25">
      <c r="A323" s="5" t="s">
        <v>402</v>
      </c>
      <c r="B323" s="5" t="s">
        <v>1225</v>
      </c>
      <c r="C323" s="5">
        <v>44589.013958333337</v>
      </c>
      <c r="D323" s="5">
        <v>44589.034756944442</v>
      </c>
      <c r="E323" s="5" t="s">
        <v>693</v>
      </c>
      <c r="F323" s="5">
        <v>463</v>
      </c>
      <c r="G323" s="5">
        <v>489</v>
      </c>
      <c r="H323" s="5">
        <v>11.68</v>
      </c>
      <c r="I323" s="5">
        <v>563</v>
      </c>
      <c r="J323" s="5">
        <v>506</v>
      </c>
      <c r="K323" s="5">
        <v>257</v>
      </c>
      <c r="L323" s="5">
        <v>123</v>
      </c>
      <c r="M323" s="5">
        <v>78</v>
      </c>
      <c r="N323" s="5">
        <v>80</v>
      </c>
      <c r="O323" s="5">
        <v>59</v>
      </c>
      <c r="P323" s="5">
        <v>30.1</v>
      </c>
      <c r="Q323" s="5">
        <v>23.4</v>
      </c>
      <c r="R323" s="5">
        <v>166</v>
      </c>
      <c r="S323" s="5">
        <v>150</v>
      </c>
    </row>
    <row r="324" spans="1:19" x14ac:dyDescent="0.25">
      <c r="A324" s="5" t="s">
        <v>1226</v>
      </c>
      <c r="B324" s="5" t="s">
        <v>1227</v>
      </c>
      <c r="C324" s="5">
        <v>44589.017488425925</v>
      </c>
      <c r="D324" s="5">
        <v>44589.03833333333</v>
      </c>
      <c r="E324" s="5" t="s">
        <v>693</v>
      </c>
      <c r="F324" s="5">
        <v>340</v>
      </c>
      <c r="G324" s="5">
        <v>327</v>
      </c>
      <c r="H324" s="5">
        <v>10.34</v>
      </c>
      <c r="I324" s="5">
        <v>582</v>
      </c>
      <c r="J324" s="5">
        <v>427</v>
      </c>
      <c r="K324" s="5">
        <v>189</v>
      </c>
      <c r="L324" s="5">
        <v>123</v>
      </c>
      <c r="M324" s="5">
        <v>76</v>
      </c>
      <c r="N324" s="5">
        <v>69</v>
      </c>
      <c r="O324" s="5">
        <v>52</v>
      </c>
      <c r="P324" s="5">
        <v>28.3</v>
      </c>
      <c r="Q324" s="5">
        <v>20.7</v>
      </c>
      <c r="R324" s="5">
        <v>176</v>
      </c>
      <c r="S324" s="5">
        <v>162</v>
      </c>
    </row>
    <row r="325" spans="1:19" x14ac:dyDescent="0.25">
      <c r="A325" s="5" t="s">
        <v>140</v>
      </c>
      <c r="B325" s="5" t="s">
        <v>1228</v>
      </c>
      <c r="C325" s="5">
        <v>44589.468009259261</v>
      </c>
      <c r="D325" s="5">
        <v>44589.488807870373</v>
      </c>
      <c r="E325" s="5" t="s">
        <v>693</v>
      </c>
      <c r="F325" s="5">
        <v>343</v>
      </c>
      <c r="G325" s="5">
        <v>427</v>
      </c>
      <c r="H325" s="5">
        <v>10.36</v>
      </c>
      <c r="I325" s="5">
        <v>566</v>
      </c>
      <c r="J325" s="5">
        <v>353</v>
      </c>
      <c r="K325" s="5">
        <v>190</v>
      </c>
      <c r="L325" s="5">
        <v>109</v>
      </c>
      <c r="M325" s="5">
        <v>75</v>
      </c>
      <c r="N325" s="5">
        <v>65</v>
      </c>
      <c r="O325" s="5">
        <v>52</v>
      </c>
      <c r="P325" s="5">
        <v>26.4</v>
      </c>
      <c r="Q325" s="5">
        <v>20.7</v>
      </c>
      <c r="R325" s="5">
        <v>0</v>
      </c>
      <c r="S325" s="5">
        <v>0</v>
      </c>
    </row>
    <row r="326" spans="1:19" x14ac:dyDescent="0.25">
      <c r="A326" s="5" t="s">
        <v>1229</v>
      </c>
      <c r="B326" s="5" t="s">
        <v>1230</v>
      </c>
      <c r="F326" s="5">
        <v>0</v>
      </c>
      <c r="G326" s="5">
        <v>306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</row>
    <row r="327" spans="1:19" x14ac:dyDescent="0.25">
      <c r="A327" s="5" t="s">
        <v>1231</v>
      </c>
      <c r="B327" s="5" t="s">
        <v>1232</v>
      </c>
      <c r="F327" s="5">
        <v>0</v>
      </c>
      <c r="G327" s="5">
        <v>338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</row>
    <row r="328" spans="1:19" x14ac:dyDescent="0.25">
      <c r="A328" s="5" t="s">
        <v>1233</v>
      </c>
      <c r="B328" s="5" t="s">
        <v>1234</v>
      </c>
      <c r="F328" s="5">
        <v>0</v>
      </c>
      <c r="G328" s="5">
        <v>502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</row>
    <row r="329" spans="1:19" x14ac:dyDescent="0.25">
      <c r="A329" s="5" t="s">
        <v>1235</v>
      </c>
      <c r="B329" s="5" t="s">
        <v>1236</v>
      </c>
      <c r="F329" s="5">
        <v>0</v>
      </c>
      <c r="G329" s="5">
        <v>455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</row>
    <row r="330" spans="1:19" x14ac:dyDescent="0.25">
      <c r="A330" s="5" t="s">
        <v>1237</v>
      </c>
      <c r="B330" s="5" t="s">
        <v>1238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</row>
    <row r="331" spans="1:19" x14ac:dyDescent="0.25">
      <c r="A331" s="5" t="s">
        <v>1239</v>
      </c>
      <c r="B331" s="5" t="s">
        <v>1240</v>
      </c>
      <c r="F331" s="5">
        <v>0</v>
      </c>
      <c r="G331" s="5">
        <v>445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</row>
    <row r="332" spans="1:19" x14ac:dyDescent="0.25">
      <c r="A332" s="5" t="s">
        <v>1241</v>
      </c>
      <c r="B332" s="5" t="s">
        <v>1242</v>
      </c>
      <c r="F332" s="5">
        <v>0</v>
      </c>
      <c r="G332" s="5">
        <v>283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</row>
    <row r="333" spans="1:19" x14ac:dyDescent="0.25">
      <c r="A333" s="5" t="s">
        <v>578</v>
      </c>
      <c r="B333" s="5" t="s">
        <v>1243</v>
      </c>
      <c r="C333" s="5">
        <v>44587.982453703706</v>
      </c>
      <c r="D333" s="5">
        <v>44588.003298611111</v>
      </c>
      <c r="E333" s="5" t="s">
        <v>693</v>
      </c>
      <c r="F333" s="5">
        <v>387</v>
      </c>
      <c r="G333" s="5">
        <v>434</v>
      </c>
      <c r="H333" s="5">
        <v>10.97</v>
      </c>
      <c r="I333" s="5">
        <v>474</v>
      </c>
      <c r="J333" s="5">
        <v>297</v>
      </c>
      <c r="K333" s="5">
        <v>215</v>
      </c>
      <c r="L333" s="5">
        <v>99</v>
      </c>
      <c r="M333" s="5">
        <v>76</v>
      </c>
      <c r="N333" s="5">
        <v>68</v>
      </c>
      <c r="O333" s="5">
        <v>55</v>
      </c>
      <c r="P333" s="5">
        <v>24.8</v>
      </c>
      <c r="Q333" s="5">
        <v>21.9</v>
      </c>
      <c r="R333" s="5">
        <v>0</v>
      </c>
      <c r="S333" s="5">
        <v>0</v>
      </c>
    </row>
    <row r="334" spans="1:19" x14ac:dyDescent="0.25">
      <c r="A334" s="5" t="s">
        <v>1244</v>
      </c>
      <c r="B334" s="5" t="s">
        <v>1245</v>
      </c>
      <c r="F334" s="5">
        <v>0</v>
      </c>
      <c r="G334" s="5">
        <v>476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</row>
    <row r="335" spans="1:19" x14ac:dyDescent="0.25">
      <c r="A335" s="5" t="s">
        <v>136</v>
      </c>
      <c r="B335" s="5" t="s">
        <v>1246</v>
      </c>
      <c r="C335" s="5">
        <v>44588.910833333335</v>
      </c>
      <c r="D335" s="5">
        <v>44588.931655092594</v>
      </c>
      <c r="E335" s="5" t="s">
        <v>693</v>
      </c>
      <c r="F335" s="5">
        <v>472</v>
      </c>
      <c r="G335" s="5">
        <v>509</v>
      </c>
      <c r="H335" s="5">
        <v>11.8</v>
      </c>
      <c r="I335" s="5">
        <v>414</v>
      </c>
      <c r="J335" s="5">
        <v>410</v>
      </c>
      <c r="K335" s="5">
        <v>262</v>
      </c>
      <c r="L335" s="5">
        <v>108</v>
      </c>
      <c r="M335" s="5">
        <v>76</v>
      </c>
      <c r="N335" s="5">
        <v>68</v>
      </c>
      <c r="O335" s="5">
        <v>59</v>
      </c>
      <c r="P335" s="5">
        <v>27.9</v>
      </c>
      <c r="Q335" s="5">
        <v>23.6</v>
      </c>
      <c r="R335" s="5">
        <v>161</v>
      </c>
      <c r="S335" s="5">
        <v>147</v>
      </c>
    </row>
    <row r="336" spans="1:19" x14ac:dyDescent="0.25">
      <c r="A336" s="5" t="s">
        <v>1247</v>
      </c>
      <c r="B336" s="5" t="s">
        <v>1248</v>
      </c>
      <c r="F336" s="5">
        <v>0</v>
      </c>
      <c r="G336" s="5">
        <v>802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</row>
    <row r="337" spans="1:19" x14ac:dyDescent="0.25">
      <c r="A337" s="5" t="s">
        <v>1249</v>
      </c>
      <c r="B337" s="5" t="s">
        <v>1250</v>
      </c>
      <c r="F337" s="5">
        <v>0</v>
      </c>
      <c r="G337" s="5">
        <v>544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</row>
    <row r="338" spans="1:19" x14ac:dyDescent="0.25">
      <c r="A338" s="5" t="s">
        <v>1251</v>
      </c>
      <c r="B338" s="5" t="s">
        <v>1252</v>
      </c>
      <c r="F338" s="5">
        <v>0</v>
      </c>
      <c r="G338" s="5">
        <v>429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</row>
    <row r="339" spans="1:19" x14ac:dyDescent="0.25">
      <c r="A339" s="5" t="s">
        <v>1253</v>
      </c>
      <c r="B339" s="5" t="s">
        <v>1254</v>
      </c>
      <c r="F339" s="5">
        <v>0</v>
      </c>
      <c r="G339" s="5">
        <v>410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</row>
    <row r="340" spans="1:19" x14ac:dyDescent="0.25">
      <c r="A340" s="5" t="s">
        <v>1255</v>
      </c>
      <c r="B340" s="5" t="s">
        <v>1256</v>
      </c>
      <c r="F340" s="5">
        <v>0</v>
      </c>
      <c r="G340" s="5">
        <v>466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</row>
    <row r="341" spans="1:19" x14ac:dyDescent="0.25">
      <c r="A341" s="5" t="s">
        <v>310</v>
      </c>
      <c r="B341" s="5" t="s">
        <v>1257</v>
      </c>
      <c r="F341" s="5">
        <v>0</v>
      </c>
      <c r="G341" s="5">
        <v>227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</row>
    <row r="342" spans="1:19" x14ac:dyDescent="0.25">
      <c r="A342" s="5" t="s">
        <v>1258</v>
      </c>
      <c r="B342" s="5" t="s">
        <v>1259</v>
      </c>
      <c r="F342" s="5">
        <v>0</v>
      </c>
      <c r="G342" s="5">
        <v>289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</row>
    <row r="343" spans="1:19" x14ac:dyDescent="0.25">
      <c r="A343" s="5" t="s">
        <v>237</v>
      </c>
      <c r="B343" s="5" t="s">
        <v>1260</v>
      </c>
      <c r="C343" s="5">
        <v>44587.811018518521</v>
      </c>
      <c r="D343" s="5">
        <v>44587.832361111112</v>
      </c>
      <c r="E343" s="5" t="s">
        <v>693</v>
      </c>
      <c r="F343" s="5">
        <v>349</v>
      </c>
      <c r="G343" s="5">
        <v>422</v>
      </c>
      <c r="H343" s="5">
        <v>10.41</v>
      </c>
      <c r="I343" s="5">
        <v>518</v>
      </c>
      <c r="J343" s="5">
        <v>451</v>
      </c>
      <c r="K343" s="5">
        <v>194</v>
      </c>
      <c r="L343" s="5">
        <v>142</v>
      </c>
      <c r="M343" s="5">
        <v>78</v>
      </c>
      <c r="N343" s="5">
        <v>71</v>
      </c>
      <c r="O343" s="5">
        <v>52</v>
      </c>
      <c r="P343" s="5">
        <v>28.9</v>
      </c>
      <c r="Q343" s="5">
        <v>20.8</v>
      </c>
      <c r="R343" s="5">
        <v>181</v>
      </c>
      <c r="S343" s="5">
        <v>173</v>
      </c>
    </row>
    <row r="344" spans="1:19" x14ac:dyDescent="0.25">
      <c r="A344" s="5" t="s">
        <v>1261</v>
      </c>
      <c r="B344" s="5" t="s">
        <v>1262</v>
      </c>
      <c r="F344" s="5">
        <v>0</v>
      </c>
      <c r="G344" s="5">
        <v>312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</row>
    <row r="345" spans="1:19" x14ac:dyDescent="0.25">
      <c r="A345" s="5" t="s">
        <v>1263</v>
      </c>
      <c r="B345" s="5" t="s">
        <v>1264</v>
      </c>
      <c r="C345" s="5">
        <v>44589.479178240741</v>
      </c>
      <c r="D345" s="5">
        <v>44589.5</v>
      </c>
      <c r="E345" s="5" t="s">
        <v>693</v>
      </c>
      <c r="F345" s="5">
        <v>258</v>
      </c>
      <c r="G345" s="5">
        <v>400</v>
      </c>
      <c r="H345" s="5">
        <v>9.32</v>
      </c>
      <c r="I345" s="5">
        <v>375</v>
      </c>
      <c r="J345" s="5">
        <v>235</v>
      </c>
      <c r="K345" s="5">
        <v>143</v>
      </c>
      <c r="L345" s="5">
        <v>115</v>
      </c>
      <c r="M345" s="5">
        <v>76</v>
      </c>
      <c r="N345" s="5">
        <v>65</v>
      </c>
      <c r="O345" s="5">
        <v>46</v>
      </c>
      <c r="P345" s="5">
        <v>22.7</v>
      </c>
      <c r="Q345" s="5">
        <v>18.600000000000001</v>
      </c>
      <c r="R345" s="5">
        <v>0</v>
      </c>
      <c r="S345" s="5">
        <v>0</v>
      </c>
    </row>
    <row r="346" spans="1:19" x14ac:dyDescent="0.25">
      <c r="A346" s="5" t="s">
        <v>1265</v>
      </c>
      <c r="B346" s="5" t="s">
        <v>1266</v>
      </c>
      <c r="F346" s="5">
        <v>0</v>
      </c>
      <c r="G346" s="5">
        <v>440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</row>
    <row r="347" spans="1:19" x14ac:dyDescent="0.25">
      <c r="A347" s="5" t="s">
        <v>1267</v>
      </c>
      <c r="B347" s="5" t="s">
        <v>1268</v>
      </c>
      <c r="F347" s="5">
        <v>0</v>
      </c>
      <c r="G347" s="5">
        <v>307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</row>
    <row r="348" spans="1:19" x14ac:dyDescent="0.25">
      <c r="A348" s="5" t="s">
        <v>1269</v>
      </c>
      <c r="B348" s="5" t="s">
        <v>1270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</row>
    <row r="349" spans="1:19" x14ac:dyDescent="0.25">
      <c r="A349" s="5" t="s">
        <v>1271</v>
      </c>
      <c r="B349" s="5" t="s">
        <v>1272</v>
      </c>
      <c r="F349" s="5">
        <v>0</v>
      </c>
      <c r="G349" s="5">
        <v>304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</row>
    <row r="350" spans="1:19" x14ac:dyDescent="0.25">
      <c r="A350" s="5" t="s">
        <v>1273</v>
      </c>
      <c r="B350" s="5" t="s">
        <v>1274</v>
      </c>
      <c r="F350" s="5">
        <v>0</v>
      </c>
      <c r="G350" s="5">
        <v>335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</row>
    <row r="351" spans="1:19" x14ac:dyDescent="0.25">
      <c r="A351" s="5" t="s">
        <v>1275</v>
      </c>
      <c r="B351" s="5" t="s">
        <v>1276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</row>
    <row r="352" spans="1:19" x14ac:dyDescent="0.25">
      <c r="A352" s="5" t="s">
        <v>607</v>
      </c>
      <c r="B352" s="5" t="s">
        <v>1277</v>
      </c>
      <c r="C352" s="5">
        <v>44588.789027777777</v>
      </c>
      <c r="D352" s="5">
        <v>44588.809849537036</v>
      </c>
      <c r="E352" s="5" t="s">
        <v>693</v>
      </c>
      <c r="F352" s="5">
        <v>885</v>
      </c>
      <c r="G352" s="5">
        <v>910</v>
      </c>
      <c r="H352" s="5">
        <v>14.84</v>
      </c>
      <c r="I352" s="5">
        <v>550</v>
      </c>
      <c r="J352" s="5">
        <v>756</v>
      </c>
      <c r="K352" s="5">
        <v>491</v>
      </c>
      <c r="L352" s="5">
        <v>103</v>
      </c>
      <c r="M352" s="5">
        <v>79</v>
      </c>
      <c r="N352" s="5">
        <v>100</v>
      </c>
      <c r="O352" s="5">
        <v>77</v>
      </c>
      <c r="P352" s="5">
        <v>34.799999999999997</v>
      </c>
      <c r="Q352" s="5">
        <v>29.6</v>
      </c>
      <c r="R352" s="5">
        <v>190</v>
      </c>
      <c r="S352" s="5">
        <v>174</v>
      </c>
    </row>
    <row r="353" spans="1:19" x14ac:dyDescent="0.25">
      <c r="A353" s="5" t="s">
        <v>1278</v>
      </c>
      <c r="B353" s="5" t="s">
        <v>1279</v>
      </c>
      <c r="F353" s="5">
        <v>0</v>
      </c>
      <c r="G353" s="5">
        <v>193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</row>
    <row r="354" spans="1:19" x14ac:dyDescent="0.25">
      <c r="A354" s="5" t="s">
        <v>362</v>
      </c>
      <c r="B354" s="5" t="s">
        <v>1280</v>
      </c>
      <c r="C354" s="5">
        <v>44588.915000000001</v>
      </c>
      <c r="D354" s="5">
        <v>44588.93582175926</v>
      </c>
      <c r="E354" s="5" t="s">
        <v>693</v>
      </c>
      <c r="F354" s="5">
        <v>294</v>
      </c>
      <c r="G354" s="5">
        <v>0</v>
      </c>
      <c r="H354" s="5">
        <v>9.75</v>
      </c>
      <c r="I354" s="5">
        <v>407</v>
      </c>
      <c r="J354" s="5">
        <v>364</v>
      </c>
      <c r="K354" s="5">
        <v>163</v>
      </c>
      <c r="L354" s="5">
        <v>116</v>
      </c>
      <c r="M354" s="5">
        <v>78</v>
      </c>
      <c r="N354" s="5">
        <v>67</v>
      </c>
      <c r="O354" s="5">
        <v>48</v>
      </c>
      <c r="P354" s="5">
        <v>26.8</v>
      </c>
      <c r="Q354" s="5">
        <v>19.5</v>
      </c>
      <c r="R354" s="5">
        <v>0</v>
      </c>
      <c r="S354" s="5">
        <v>0</v>
      </c>
    </row>
    <row r="355" spans="1:19" x14ac:dyDescent="0.25">
      <c r="A355" s="5" t="s">
        <v>1281</v>
      </c>
      <c r="B355" s="5" t="s">
        <v>1282</v>
      </c>
      <c r="F355" s="5">
        <v>0</v>
      </c>
      <c r="G355" s="5">
        <v>628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</row>
    <row r="356" spans="1:19" x14ac:dyDescent="0.25">
      <c r="A356" s="5" t="s">
        <v>1283</v>
      </c>
      <c r="B356" s="5" t="s">
        <v>1284</v>
      </c>
      <c r="F356" s="5">
        <v>0</v>
      </c>
      <c r="G356" s="5">
        <v>343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</row>
    <row r="357" spans="1:19" x14ac:dyDescent="0.25">
      <c r="A357" s="5" t="s">
        <v>1285</v>
      </c>
      <c r="B357" s="5" t="s">
        <v>1286</v>
      </c>
      <c r="F357" s="5">
        <v>0</v>
      </c>
      <c r="G357" s="5">
        <v>369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</row>
    <row r="358" spans="1:19" x14ac:dyDescent="0.25">
      <c r="A358" s="5" t="s">
        <v>1287</v>
      </c>
      <c r="B358" s="5" t="s">
        <v>1288</v>
      </c>
      <c r="F358" s="5">
        <v>0</v>
      </c>
      <c r="G358" s="5">
        <v>313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</row>
    <row r="359" spans="1:19" x14ac:dyDescent="0.25">
      <c r="A359" s="5" t="s">
        <v>1289</v>
      </c>
      <c r="B359" s="5" t="s">
        <v>1290</v>
      </c>
      <c r="F359" s="5">
        <v>0</v>
      </c>
      <c r="G359" s="5">
        <v>392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</row>
    <row r="360" spans="1:19" x14ac:dyDescent="0.25">
      <c r="A360" s="5" t="s">
        <v>1291</v>
      </c>
      <c r="B360" s="5" t="s">
        <v>1292</v>
      </c>
      <c r="F360" s="5">
        <v>0</v>
      </c>
      <c r="G360" s="5">
        <v>312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</row>
    <row r="361" spans="1:19" x14ac:dyDescent="0.25">
      <c r="A361" s="5" t="s">
        <v>436</v>
      </c>
      <c r="B361" s="5" t="s">
        <v>1293</v>
      </c>
      <c r="C361" s="5">
        <v>44588.848854166667</v>
      </c>
      <c r="D361" s="5">
        <v>44588.869664351849</v>
      </c>
      <c r="E361" s="5" t="s">
        <v>693</v>
      </c>
      <c r="F361" s="5">
        <v>382</v>
      </c>
      <c r="G361" s="5">
        <v>420</v>
      </c>
      <c r="H361" s="5">
        <v>10.8</v>
      </c>
      <c r="I361" s="5">
        <v>524</v>
      </c>
      <c r="J361" s="5">
        <v>455</v>
      </c>
      <c r="K361" s="5">
        <v>213</v>
      </c>
      <c r="L361" s="5">
        <v>120</v>
      </c>
      <c r="M361" s="5">
        <v>77</v>
      </c>
      <c r="N361" s="5">
        <v>71</v>
      </c>
      <c r="O361" s="5">
        <v>54</v>
      </c>
      <c r="P361" s="5">
        <v>29</v>
      </c>
      <c r="Q361" s="5">
        <v>21.6</v>
      </c>
      <c r="R361" s="5">
        <v>0</v>
      </c>
      <c r="S361" s="5">
        <v>0</v>
      </c>
    </row>
    <row r="362" spans="1:19" x14ac:dyDescent="0.25">
      <c r="A362" s="5" t="s">
        <v>1294</v>
      </c>
      <c r="B362" s="5" t="s">
        <v>1295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</row>
    <row r="363" spans="1:19" x14ac:dyDescent="0.25">
      <c r="A363" s="5" t="s">
        <v>446</v>
      </c>
      <c r="B363" s="5" t="s">
        <v>1296</v>
      </c>
      <c r="C363" s="5">
        <v>44587.996550925927</v>
      </c>
      <c r="D363" s="5">
        <v>44588.017361111109</v>
      </c>
      <c r="E363" s="5" t="s">
        <v>693</v>
      </c>
      <c r="F363" s="5">
        <v>485</v>
      </c>
      <c r="G363" s="5">
        <v>0</v>
      </c>
      <c r="H363" s="5">
        <v>11.93</v>
      </c>
      <c r="I363" s="5">
        <v>480</v>
      </c>
      <c r="J363" s="5">
        <v>489</v>
      </c>
      <c r="K363" s="5">
        <v>269</v>
      </c>
      <c r="L363" s="5">
        <v>113</v>
      </c>
      <c r="M363" s="5">
        <v>76</v>
      </c>
      <c r="N363" s="5">
        <v>76</v>
      </c>
      <c r="O363" s="5">
        <v>61</v>
      </c>
      <c r="P363" s="5">
        <v>29.8</v>
      </c>
      <c r="Q363" s="5">
        <v>23.8</v>
      </c>
      <c r="R363" s="5">
        <v>173</v>
      </c>
      <c r="S363" s="5">
        <v>163</v>
      </c>
    </row>
    <row r="364" spans="1:19" x14ac:dyDescent="0.25">
      <c r="A364" s="5" t="s">
        <v>1297</v>
      </c>
      <c r="B364" s="5" t="s">
        <v>1298</v>
      </c>
      <c r="F364" s="5">
        <v>0</v>
      </c>
      <c r="G364" s="5">
        <v>308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</row>
    <row r="365" spans="1:19" x14ac:dyDescent="0.25">
      <c r="A365" s="5" t="s">
        <v>1299</v>
      </c>
      <c r="B365" s="5" t="s">
        <v>1300</v>
      </c>
      <c r="F365" s="5">
        <v>0</v>
      </c>
      <c r="G365" s="5">
        <v>440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</row>
    <row r="366" spans="1:19" x14ac:dyDescent="0.25">
      <c r="A366" s="5" t="s">
        <v>1301</v>
      </c>
      <c r="B366" s="5" t="s">
        <v>1302</v>
      </c>
      <c r="F366" s="5">
        <v>0</v>
      </c>
      <c r="G366" s="5">
        <v>448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</row>
    <row r="367" spans="1:19" x14ac:dyDescent="0.25">
      <c r="A367" s="5" t="s">
        <v>502</v>
      </c>
      <c r="B367" s="5" t="s">
        <v>1303</v>
      </c>
      <c r="C367" s="5">
        <v>44589.100324074076</v>
      </c>
      <c r="D367" s="5">
        <v>44589.121145833335</v>
      </c>
      <c r="E367" s="5" t="s">
        <v>693</v>
      </c>
      <c r="F367" s="5">
        <v>291</v>
      </c>
      <c r="G367" s="5">
        <v>378</v>
      </c>
      <c r="H367" s="5">
        <v>9.7799999999999994</v>
      </c>
      <c r="I367" s="5">
        <v>537</v>
      </c>
      <c r="J367" s="5">
        <v>311</v>
      </c>
      <c r="K367" s="5">
        <v>162</v>
      </c>
      <c r="L367" s="5">
        <v>109</v>
      </c>
      <c r="M367" s="5">
        <v>73</v>
      </c>
      <c r="N367" s="5">
        <v>77</v>
      </c>
      <c r="O367" s="5">
        <v>51</v>
      </c>
      <c r="P367" s="5">
        <v>25.2</v>
      </c>
      <c r="Q367" s="5">
        <v>19.600000000000001</v>
      </c>
      <c r="R367" s="5">
        <v>181</v>
      </c>
      <c r="S367" s="5">
        <v>167</v>
      </c>
    </row>
    <row r="368" spans="1:19" x14ac:dyDescent="0.25">
      <c r="A368" s="5" t="s">
        <v>1304</v>
      </c>
      <c r="B368" s="5" t="s">
        <v>1305</v>
      </c>
      <c r="F368" s="5">
        <v>0</v>
      </c>
      <c r="G368" s="5">
        <v>281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</row>
    <row r="369" spans="1:19" x14ac:dyDescent="0.25">
      <c r="A369" s="5" t="s">
        <v>508</v>
      </c>
      <c r="B369" s="5" t="s">
        <v>1306</v>
      </c>
      <c r="C369" s="5">
        <v>44588.139837962961</v>
      </c>
      <c r="D369" s="5">
        <v>44588.16064814815</v>
      </c>
      <c r="E369" s="5" t="s">
        <v>693</v>
      </c>
      <c r="F369" s="5">
        <v>444</v>
      </c>
      <c r="G369" s="5">
        <v>387</v>
      </c>
      <c r="H369" s="5">
        <v>11.44</v>
      </c>
      <c r="I369" s="5">
        <v>542</v>
      </c>
      <c r="J369" s="5">
        <v>545</v>
      </c>
      <c r="K369" s="5">
        <v>246</v>
      </c>
      <c r="L369" s="5">
        <v>111</v>
      </c>
      <c r="M369" s="5">
        <v>77</v>
      </c>
      <c r="N369" s="5">
        <v>89</v>
      </c>
      <c r="O369" s="5">
        <v>58</v>
      </c>
      <c r="P369" s="5">
        <v>30.9</v>
      </c>
      <c r="Q369" s="5">
        <v>22.9</v>
      </c>
      <c r="R369" s="5">
        <v>177</v>
      </c>
      <c r="S369" s="5">
        <v>158</v>
      </c>
    </row>
    <row r="370" spans="1:19" x14ac:dyDescent="0.25">
      <c r="A370" s="5" t="s">
        <v>1307</v>
      </c>
      <c r="B370" s="5" t="s">
        <v>1308</v>
      </c>
      <c r="F370" s="5">
        <v>0</v>
      </c>
      <c r="G370" s="5">
        <v>360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</row>
    <row r="371" spans="1:19" x14ac:dyDescent="0.25">
      <c r="A371" s="5" t="s">
        <v>1309</v>
      </c>
      <c r="B371" s="5" t="s">
        <v>1310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</row>
    <row r="372" spans="1:19" x14ac:dyDescent="0.25">
      <c r="A372" s="5" t="s">
        <v>1311</v>
      </c>
      <c r="B372" s="5" t="s">
        <v>1312</v>
      </c>
      <c r="F372" s="5">
        <v>0</v>
      </c>
      <c r="G372" s="5">
        <v>323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</row>
    <row r="373" spans="1:19" x14ac:dyDescent="0.25">
      <c r="A373" s="5" t="s">
        <v>582</v>
      </c>
      <c r="B373" s="5" t="s">
        <v>1313</v>
      </c>
      <c r="C373" s="5">
        <v>44588.53020833333</v>
      </c>
      <c r="D373" s="5">
        <v>44588.551006944443</v>
      </c>
      <c r="E373" s="5" t="s">
        <v>693</v>
      </c>
      <c r="F373" s="5">
        <v>664</v>
      </c>
      <c r="G373" s="5">
        <v>702</v>
      </c>
      <c r="H373" s="5">
        <v>13.41</v>
      </c>
      <c r="I373" s="5">
        <v>917</v>
      </c>
      <c r="J373" s="5">
        <v>512</v>
      </c>
      <c r="K373" s="5">
        <v>369</v>
      </c>
      <c r="L373" s="5">
        <v>102</v>
      </c>
      <c r="M373" s="5">
        <v>76</v>
      </c>
      <c r="N373" s="5">
        <v>83</v>
      </c>
      <c r="O373" s="5">
        <v>69</v>
      </c>
      <c r="P373" s="5">
        <v>30.3</v>
      </c>
      <c r="Q373" s="5">
        <v>26.8</v>
      </c>
      <c r="R373" s="5">
        <v>0</v>
      </c>
      <c r="S373" s="5">
        <v>0</v>
      </c>
    </row>
    <row r="374" spans="1:19" x14ac:dyDescent="0.25">
      <c r="A374" s="5" t="s">
        <v>1314</v>
      </c>
      <c r="B374" s="5" t="s">
        <v>1315</v>
      </c>
      <c r="F374" s="5">
        <v>0</v>
      </c>
      <c r="G374" s="5">
        <v>437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</row>
    <row r="375" spans="1:19" x14ac:dyDescent="0.25">
      <c r="A375" s="5" t="s">
        <v>1316</v>
      </c>
      <c r="B375" s="5" t="s">
        <v>1317</v>
      </c>
      <c r="F375" s="5">
        <v>0</v>
      </c>
      <c r="G375" s="5">
        <v>537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</row>
    <row r="376" spans="1:19" x14ac:dyDescent="0.25">
      <c r="A376" s="5" t="s">
        <v>456</v>
      </c>
      <c r="B376" s="5" t="s">
        <v>1318</v>
      </c>
      <c r="C376" s="5">
        <v>44587.888101851851</v>
      </c>
      <c r="D376" s="5">
        <v>44587.90892361111</v>
      </c>
      <c r="E376" s="5" t="s">
        <v>693</v>
      </c>
      <c r="F376" s="5">
        <v>285</v>
      </c>
      <c r="G376" s="5">
        <v>0</v>
      </c>
      <c r="H376" s="5">
        <v>9.7100000000000009</v>
      </c>
      <c r="I376" s="5">
        <v>521</v>
      </c>
      <c r="J376" s="5">
        <v>333</v>
      </c>
      <c r="K376" s="5">
        <v>158</v>
      </c>
      <c r="L376" s="5">
        <v>128</v>
      </c>
      <c r="M376" s="5">
        <v>80</v>
      </c>
      <c r="N376" s="5">
        <v>65</v>
      </c>
      <c r="O376" s="5">
        <v>48</v>
      </c>
      <c r="P376" s="5">
        <v>25.9</v>
      </c>
      <c r="Q376" s="5">
        <v>19.399999999999999</v>
      </c>
      <c r="R376" s="5">
        <v>181</v>
      </c>
      <c r="S376" s="5">
        <v>162</v>
      </c>
    </row>
    <row r="377" spans="1:19" x14ac:dyDescent="0.25">
      <c r="A377" s="5" t="s">
        <v>348</v>
      </c>
      <c r="B377" s="5" t="s">
        <v>1319</v>
      </c>
      <c r="C377" s="5">
        <v>44588.855671296296</v>
      </c>
      <c r="D377" s="5">
        <v>44588.876493055555</v>
      </c>
      <c r="E377" s="5" t="s">
        <v>693</v>
      </c>
      <c r="F377" s="5">
        <v>342</v>
      </c>
      <c r="G377" s="5">
        <v>0</v>
      </c>
      <c r="H377" s="5">
        <v>10.44</v>
      </c>
      <c r="I377" s="5">
        <v>340</v>
      </c>
      <c r="J377" s="5">
        <v>494</v>
      </c>
      <c r="K377" s="5">
        <v>190</v>
      </c>
      <c r="L377" s="5">
        <v>108</v>
      </c>
      <c r="M377" s="5">
        <v>74</v>
      </c>
      <c r="N377" s="5">
        <v>63</v>
      </c>
      <c r="O377" s="5">
        <v>53</v>
      </c>
      <c r="P377" s="5">
        <v>29.9</v>
      </c>
      <c r="Q377" s="5">
        <v>20.9</v>
      </c>
      <c r="R377" s="5">
        <v>173</v>
      </c>
      <c r="S377" s="5">
        <v>153</v>
      </c>
    </row>
    <row r="378" spans="1:19" x14ac:dyDescent="0.25">
      <c r="A378" s="5" t="s">
        <v>352</v>
      </c>
      <c r="B378" s="5" t="s">
        <v>1320</v>
      </c>
      <c r="C378" s="5">
        <v>44588.77134259259</v>
      </c>
      <c r="D378" s="5">
        <v>44588.792187500003</v>
      </c>
      <c r="E378" s="5" t="s">
        <v>693</v>
      </c>
      <c r="F378" s="5">
        <v>259</v>
      </c>
      <c r="G378" s="5">
        <v>0</v>
      </c>
      <c r="H378" s="5">
        <v>9.25</v>
      </c>
      <c r="I378" s="5">
        <v>277</v>
      </c>
      <c r="J378" s="5">
        <v>347</v>
      </c>
      <c r="K378" s="5">
        <v>144</v>
      </c>
      <c r="L378" s="5">
        <v>118</v>
      </c>
      <c r="M378" s="5">
        <v>76</v>
      </c>
      <c r="N378" s="5">
        <v>65</v>
      </c>
      <c r="O378" s="5">
        <v>47</v>
      </c>
      <c r="P378" s="5">
        <v>26.3</v>
      </c>
      <c r="Q378" s="5">
        <v>18.5</v>
      </c>
      <c r="R378" s="5">
        <v>166</v>
      </c>
      <c r="S378" s="5">
        <v>141</v>
      </c>
    </row>
    <row r="379" spans="1:19" x14ac:dyDescent="0.25">
      <c r="A379" s="5" t="s">
        <v>1321</v>
      </c>
      <c r="B379" s="5" t="s">
        <v>1322</v>
      </c>
      <c r="F379" s="5">
        <v>0</v>
      </c>
      <c r="G379" s="5">
        <v>299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</row>
    <row r="380" spans="1:19" x14ac:dyDescent="0.25">
      <c r="A380" s="5" t="s">
        <v>1323</v>
      </c>
      <c r="B380" s="5" t="s">
        <v>1324</v>
      </c>
      <c r="F380" s="5">
        <v>0</v>
      </c>
      <c r="G380" s="5">
        <v>354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</row>
    <row r="381" spans="1:19" x14ac:dyDescent="0.25">
      <c r="A381" s="5" t="s">
        <v>1325</v>
      </c>
      <c r="B381" s="5" t="s">
        <v>1326</v>
      </c>
      <c r="F381" s="5">
        <v>0</v>
      </c>
      <c r="G381" s="5">
        <v>374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</row>
    <row r="382" spans="1:19" x14ac:dyDescent="0.25">
      <c r="A382" s="5" t="s">
        <v>1327</v>
      </c>
      <c r="B382" s="5" t="s">
        <v>1328</v>
      </c>
      <c r="F382" s="5">
        <v>0</v>
      </c>
      <c r="G382" s="5">
        <v>279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</row>
    <row r="383" spans="1:19" x14ac:dyDescent="0.25">
      <c r="A383" s="5" t="s">
        <v>1329</v>
      </c>
      <c r="B383" s="5" t="s">
        <v>1330</v>
      </c>
      <c r="F383" s="5">
        <v>0</v>
      </c>
      <c r="G383" s="5">
        <v>310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</row>
    <row r="384" spans="1:19" x14ac:dyDescent="0.25">
      <c r="A384" s="5" t="s">
        <v>1331</v>
      </c>
      <c r="B384" s="5" t="s">
        <v>1332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</row>
    <row r="385" spans="1:19" x14ac:dyDescent="0.25">
      <c r="A385" s="5" t="s">
        <v>1333</v>
      </c>
      <c r="B385" s="5" t="s">
        <v>1334</v>
      </c>
      <c r="F385" s="5">
        <v>0</v>
      </c>
      <c r="G385" s="5">
        <v>321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</row>
    <row r="386" spans="1:19" x14ac:dyDescent="0.25">
      <c r="A386" s="5" t="s">
        <v>1335</v>
      </c>
      <c r="B386" s="5" t="s">
        <v>1336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</row>
    <row r="387" spans="1:19" x14ac:dyDescent="0.25">
      <c r="A387" s="5" t="s">
        <v>488</v>
      </c>
      <c r="B387" s="5" t="s">
        <v>1337</v>
      </c>
      <c r="C387" s="5">
        <v>44588.89267361111</v>
      </c>
      <c r="D387" s="5">
        <v>44588.913506944446</v>
      </c>
      <c r="E387" s="5" t="s">
        <v>693</v>
      </c>
      <c r="F387" s="5">
        <v>318</v>
      </c>
      <c r="G387" s="5">
        <v>0</v>
      </c>
      <c r="H387" s="5">
        <v>10.06</v>
      </c>
      <c r="I387" s="5">
        <v>487</v>
      </c>
      <c r="J387" s="5">
        <v>353</v>
      </c>
      <c r="K387" s="5">
        <v>177</v>
      </c>
      <c r="L387" s="5">
        <v>111</v>
      </c>
      <c r="M387" s="5">
        <v>77</v>
      </c>
      <c r="N387" s="5">
        <v>67</v>
      </c>
      <c r="O387" s="5">
        <v>50</v>
      </c>
      <c r="P387" s="5">
        <v>26.4</v>
      </c>
      <c r="Q387" s="5">
        <v>20.100000000000001</v>
      </c>
      <c r="R387" s="5">
        <v>0</v>
      </c>
      <c r="S387" s="5">
        <v>0</v>
      </c>
    </row>
    <row r="388" spans="1:19" x14ac:dyDescent="0.25">
      <c r="A388" s="5" t="s">
        <v>1338</v>
      </c>
      <c r="B388" s="5" t="s">
        <v>1339</v>
      </c>
      <c r="C388" s="5">
        <v>44587.993032407408</v>
      </c>
      <c r="D388" s="5">
        <v>44588.013877314814</v>
      </c>
      <c r="E388" s="5" t="s">
        <v>693</v>
      </c>
      <c r="F388" s="5">
        <v>326</v>
      </c>
      <c r="G388" s="5">
        <v>318</v>
      </c>
      <c r="H388" s="5">
        <v>10.210000000000001</v>
      </c>
      <c r="I388" s="5">
        <v>0</v>
      </c>
      <c r="J388" s="5">
        <v>377</v>
      </c>
      <c r="K388" s="5">
        <v>181</v>
      </c>
      <c r="L388" s="5">
        <v>118</v>
      </c>
      <c r="M388" s="5">
        <v>74</v>
      </c>
      <c r="N388" s="5">
        <v>56</v>
      </c>
      <c r="O388" s="5">
        <v>44</v>
      </c>
      <c r="P388" s="5">
        <v>27.1</v>
      </c>
      <c r="Q388" s="5">
        <v>20.399999999999999</v>
      </c>
      <c r="R388" s="5">
        <v>190</v>
      </c>
      <c r="S388" s="5">
        <v>166</v>
      </c>
    </row>
    <row r="389" spans="1:19" x14ac:dyDescent="0.25">
      <c r="A389" s="5" t="s">
        <v>1340</v>
      </c>
      <c r="B389" s="5" t="s">
        <v>1341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</row>
    <row r="390" spans="1:19" x14ac:dyDescent="0.25">
      <c r="A390" s="5" t="s">
        <v>1342</v>
      </c>
      <c r="B390" s="5" t="s">
        <v>1343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</row>
    <row r="391" spans="1:19" x14ac:dyDescent="0.25">
      <c r="A391" s="5" t="s">
        <v>496</v>
      </c>
      <c r="B391" s="5" t="s">
        <v>1344</v>
      </c>
      <c r="C391" s="5">
        <v>44588.439664351848</v>
      </c>
      <c r="D391" s="5">
        <v>44588.460462962961</v>
      </c>
      <c r="E391" s="5" t="s">
        <v>693</v>
      </c>
      <c r="F391" s="5">
        <v>452</v>
      </c>
      <c r="G391" s="5">
        <v>455</v>
      </c>
      <c r="H391" s="5">
        <v>11.63</v>
      </c>
      <c r="I391" s="5">
        <v>0</v>
      </c>
      <c r="J391" s="5">
        <v>372</v>
      </c>
      <c r="K391" s="5">
        <v>251</v>
      </c>
      <c r="L391" s="5">
        <v>103</v>
      </c>
      <c r="M391" s="5">
        <v>78</v>
      </c>
      <c r="N391" s="5">
        <v>66</v>
      </c>
      <c r="O391" s="5">
        <v>58</v>
      </c>
      <c r="P391" s="5">
        <v>27</v>
      </c>
      <c r="Q391" s="5">
        <v>23.3</v>
      </c>
      <c r="R391" s="5">
        <v>176</v>
      </c>
      <c r="S391" s="5">
        <v>158</v>
      </c>
    </row>
    <row r="392" spans="1:19" x14ac:dyDescent="0.25">
      <c r="A392" s="5" t="s">
        <v>1345</v>
      </c>
      <c r="B392" s="5" t="s">
        <v>1346</v>
      </c>
      <c r="F392" s="5">
        <v>0</v>
      </c>
      <c r="G392" s="5">
        <v>373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</row>
    <row r="393" spans="1:19" x14ac:dyDescent="0.25">
      <c r="A393" s="5" t="s">
        <v>1347</v>
      </c>
      <c r="B393" s="5" t="s">
        <v>1348</v>
      </c>
      <c r="F393" s="5">
        <v>0</v>
      </c>
      <c r="G393" s="5">
        <v>451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</row>
    <row r="394" spans="1:19" x14ac:dyDescent="0.25">
      <c r="A394" s="5" t="s">
        <v>1349</v>
      </c>
      <c r="B394" s="5" t="s">
        <v>1350</v>
      </c>
      <c r="C394" s="5">
        <v>44589.456377314818</v>
      </c>
      <c r="D394" s="5">
        <v>44589.477175925924</v>
      </c>
      <c r="E394" s="5" t="s">
        <v>693</v>
      </c>
      <c r="F394" s="5">
        <v>636</v>
      </c>
      <c r="G394" s="5">
        <v>755</v>
      </c>
      <c r="H394" s="5">
        <v>13.14</v>
      </c>
      <c r="I394" s="5">
        <v>933</v>
      </c>
      <c r="J394" s="5">
        <v>693</v>
      </c>
      <c r="K394" s="5">
        <v>353</v>
      </c>
      <c r="L394" s="5">
        <v>124</v>
      </c>
      <c r="M394" s="5">
        <v>92</v>
      </c>
      <c r="N394" s="5">
        <v>76</v>
      </c>
      <c r="O394" s="5">
        <v>59</v>
      </c>
      <c r="P394" s="5">
        <v>33.700000000000003</v>
      </c>
      <c r="Q394" s="5">
        <v>26.3</v>
      </c>
      <c r="R394" s="5">
        <v>0</v>
      </c>
      <c r="S394" s="5">
        <v>0</v>
      </c>
    </row>
    <row r="395" spans="1:19" x14ac:dyDescent="0.25">
      <c r="A395" s="5" t="s">
        <v>1351</v>
      </c>
      <c r="B395" s="5" t="s">
        <v>1352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</row>
    <row r="396" spans="1:19" x14ac:dyDescent="0.25">
      <c r="A396" s="5" t="s">
        <v>568</v>
      </c>
      <c r="B396" s="5" t="s">
        <v>1353</v>
      </c>
      <c r="C396" s="5">
        <v>44588.431875000002</v>
      </c>
      <c r="D396" s="5">
        <v>44588.452696759261</v>
      </c>
      <c r="E396" s="5" t="s">
        <v>693</v>
      </c>
      <c r="F396" s="5">
        <v>624</v>
      </c>
      <c r="G396" s="5">
        <v>682</v>
      </c>
      <c r="H396" s="5">
        <v>13.07</v>
      </c>
      <c r="I396" s="5">
        <v>863</v>
      </c>
      <c r="J396" s="5">
        <v>464</v>
      </c>
      <c r="K396" s="5">
        <v>346</v>
      </c>
      <c r="L396" s="5">
        <v>85</v>
      </c>
      <c r="M396" s="5">
        <v>52</v>
      </c>
      <c r="N396" s="5">
        <v>100</v>
      </c>
      <c r="O396" s="5">
        <v>90</v>
      </c>
      <c r="P396" s="5">
        <v>29.2</v>
      </c>
      <c r="Q396" s="5">
        <v>26.1</v>
      </c>
      <c r="R396" s="5">
        <v>0</v>
      </c>
      <c r="S396" s="5">
        <v>0</v>
      </c>
    </row>
    <row r="397" spans="1:19" x14ac:dyDescent="0.25">
      <c r="A397" s="5" t="s">
        <v>235</v>
      </c>
      <c r="B397" s="5" t="s">
        <v>1354</v>
      </c>
      <c r="C397" s="5">
        <v>44589.006828703707</v>
      </c>
      <c r="D397" s="5">
        <v>44589.027627314812</v>
      </c>
      <c r="E397" s="5" t="s">
        <v>693</v>
      </c>
      <c r="F397" s="5">
        <v>344</v>
      </c>
      <c r="G397" s="5">
        <v>0</v>
      </c>
      <c r="H397" s="5">
        <v>10.35</v>
      </c>
      <c r="I397" s="5">
        <v>0</v>
      </c>
      <c r="J397" s="5">
        <v>357</v>
      </c>
      <c r="K397" s="5">
        <v>191</v>
      </c>
      <c r="L397" s="5">
        <v>121</v>
      </c>
      <c r="M397" s="5">
        <v>79</v>
      </c>
      <c r="N397" s="5">
        <v>69</v>
      </c>
      <c r="O397" s="5">
        <v>51</v>
      </c>
      <c r="P397" s="5">
        <v>26.6</v>
      </c>
      <c r="Q397" s="5">
        <v>20.7</v>
      </c>
      <c r="R397" s="5">
        <v>185</v>
      </c>
      <c r="S397" s="5">
        <v>150</v>
      </c>
    </row>
    <row r="398" spans="1:19" x14ac:dyDescent="0.25">
      <c r="A398" s="5" t="s">
        <v>474</v>
      </c>
      <c r="B398" s="5" t="s">
        <v>1355</v>
      </c>
      <c r="C398" s="5">
        <v>44589.041655092595</v>
      </c>
      <c r="D398" s="5">
        <v>44589.0625</v>
      </c>
      <c r="E398" s="5" t="s">
        <v>693</v>
      </c>
      <c r="F398" s="5">
        <v>508</v>
      </c>
      <c r="G398" s="5">
        <v>534</v>
      </c>
      <c r="H398" s="5">
        <v>12.16</v>
      </c>
      <c r="I398" s="5">
        <v>541</v>
      </c>
      <c r="J398" s="5">
        <v>446</v>
      </c>
      <c r="K398" s="5">
        <v>282</v>
      </c>
      <c r="L398" s="5">
        <v>113</v>
      </c>
      <c r="M398" s="5">
        <v>75</v>
      </c>
      <c r="N398" s="5">
        <v>89</v>
      </c>
      <c r="O398" s="5">
        <v>62</v>
      </c>
      <c r="P398" s="5">
        <v>28.8</v>
      </c>
      <c r="Q398" s="5">
        <v>24.3</v>
      </c>
      <c r="R398" s="5">
        <v>179</v>
      </c>
      <c r="S398" s="5">
        <v>165</v>
      </c>
    </row>
    <row r="399" spans="1:19" x14ac:dyDescent="0.25">
      <c r="A399" s="5" t="s">
        <v>1356</v>
      </c>
      <c r="B399" s="5" t="s">
        <v>1357</v>
      </c>
      <c r="F399" s="5">
        <v>0</v>
      </c>
      <c r="G399" s="5">
        <v>363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</row>
    <row r="400" spans="1:19" x14ac:dyDescent="0.25">
      <c r="A400" s="5" t="s">
        <v>1358</v>
      </c>
      <c r="B400" s="5" t="s">
        <v>1359</v>
      </c>
      <c r="F400" s="5">
        <v>0</v>
      </c>
      <c r="G400" s="5">
        <v>433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</row>
    <row r="401" spans="1:19" x14ac:dyDescent="0.25">
      <c r="A401" s="5" t="s">
        <v>1360</v>
      </c>
      <c r="B401" s="5" t="s">
        <v>1361</v>
      </c>
      <c r="F401" s="5">
        <v>0</v>
      </c>
      <c r="G401" s="5">
        <v>420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</row>
    <row r="402" spans="1:19" x14ac:dyDescent="0.25">
      <c r="A402" s="5" t="s">
        <v>408</v>
      </c>
      <c r="B402" s="5" t="s">
        <v>1362</v>
      </c>
      <c r="C402" s="5">
        <v>44589.100243055553</v>
      </c>
      <c r="D402" s="5">
        <v>44589.121041666665</v>
      </c>
      <c r="E402" s="5" t="s">
        <v>693</v>
      </c>
      <c r="F402" s="5">
        <v>342</v>
      </c>
      <c r="G402" s="5">
        <v>0</v>
      </c>
      <c r="H402" s="5">
        <v>10.4</v>
      </c>
      <c r="I402" s="5">
        <v>514</v>
      </c>
      <c r="J402" s="5">
        <v>371</v>
      </c>
      <c r="K402" s="5">
        <v>190</v>
      </c>
      <c r="L402" s="5">
        <v>115</v>
      </c>
      <c r="M402" s="5">
        <v>74</v>
      </c>
      <c r="N402" s="5">
        <v>65</v>
      </c>
      <c r="O402" s="5">
        <v>53</v>
      </c>
      <c r="P402" s="5">
        <v>26.9</v>
      </c>
      <c r="Q402" s="5">
        <v>20.8</v>
      </c>
      <c r="R402" s="5">
        <v>0</v>
      </c>
      <c r="S402" s="5">
        <v>0</v>
      </c>
    </row>
    <row r="403" spans="1:19" x14ac:dyDescent="0.25">
      <c r="A403" s="5" t="s">
        <v>1363</v>
      </c>
      <c r="B403" s="5" t="s">
        <v>1364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</row>
    <row r="404" spans="1:19" x14ac:dyDescent="0.25">
      <c r="A404" s="5" t="s">
        <v>334</v>
      </c>
      <c r="B404" s="5" t="s">
        <v>1365</v>
      </c>
      <c r="C404" s="5">
        <v>44588.067372685182</v>
      </c>
      <c r="D404" s="5">
        <v>44588.088182870371</v>
      </c>
      <c r="E404" s="5" t="s">
        <v>693</v>
      </c>
      <c r="F404" s="5">
        <v>282</v>
      </c>
      <c r="G404" s="5">
        <v>0</v>
      </c>
      <c r="H404" s="5">
        <v>9.6</v>
      </c>
      <c r="I404" s="5">
        <v>466</v>
      </c>
      <c r="J404" s="5">
        <v>293</v>
      </c>
      <c r="K404" s="5">
        <v>157</v>
      </c>
      <c r="L404" s="5">
        <v>120</v>
      </c>
      <c r="M404" s="5">
        <v>76</v>
      </c>
      <c r="N404" s="5">
        <v>63</v>
      </c>
      <c r="O404" s="5">
        <v>49</v>
      </c>
      <c r="P404" s="5">
        <v>24.7</v>
      </c>
      <c r="Q404" s="5">
        <v>19.2</v>
      </c>
      <c r="R404" s="5">
        <v>158</v>
      </c>
      <c r="S404" s="5">
        <v>144</v>
      </c>
    </row>
    <row r="405" spans="1:19" x14ac:dyDescent="0.25">
      <c r="A405" s="5" t="s">
        <v>88</v>
      </c>
      <c r="B405" s="5" t="s">
        <v>1366</v>
      </c>
      <c r="C405" s="5">
        <v>44588.633750000001</v>
      </c>
      <c r="D405" s="5">
        <v>44588.654560185183</v>
      </c>
      <c r="E405" s="5" t="s">
        <v>693</v>
      </c>
      <c r="F405" s="5">
        <v>319</v>
      </c>
      <c r="G405" s="5">
        <v>0</v>
      </c>
      <c r="H405" s="5">
        <v>10.15</v>
      </c>
      <c r="I405" s="5">
        <v>447</v>
      </c>
      <c r="J405" s="5">
        <v>315</v>
      </c>
      <c r="K405" s="5">
        <v>177</v>
      </c>
      <c r="L405" s="5">
        <v>108</v>
      </c>
      <c r="M405" s="5">
        <v>77</v>
      </c>
      <c r="N405" s="5">
        <v>62</v>
      </c>
      <c r="O405" s="5">
        <v>51</v>
      </c>
      <c r="P405" s="5">
        <v>25.4</v>
      </c>
      <c r="Q405" s="5">
        <v>20.3</v>
      </c>
      <c r="R405" s="5">
        <v>0</v>
      </c>
      <c r="S405" s="5">
        <v>0</v>
      </c>
    </row>
    <row r="406" spans="1:19" x14ac:dyDescent="0.25">
      <c r="A406" s="5" t="s">
        <v>1367</v>
      </c>
      <c r="B406" s="5" t="s">
        <v>1368</v>
      </c>
      <c r="F406" s="5">
        <v>0</v>
      </c>
      <c r="G406" s="5">
        <v>457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</row>
    <row r="407" spans="1:19" x14ac:dyDescent="0.25">
      <c r="A407" s="5" t="s">
        <v>1369</v>
      </c>
      <c r="B407" s="5" t="s">
        <v>1370</v>
      </c>
      <c r="C407" s="5">
        <v>44583.771458333336</v>
      </c>
      <c r="D407" s="5">
        <v>44583.792245370372</v>
      </c>
      <c r="E407" s="5" t="s">
        <v>693</v>
      </c>
      <c r="F407" s="5">
        <v>404</v>
      </c>
      <c r="G407" s="5">
        <v>425</v>
      </c>
      <c r="H407" s="5">
        <v>10.96</v>
      </c>
      <c r="I407" s="5">
        <v>511</v>
      </c>
      <c r="J407" s="5">
        <v>454</v>
      </c>
      <c r="K407" s="5">
        <v>224</v>
      </c>
      <c r="L407" s="5">
        <v>122</v>
      </c>
      <c r="M407" s="5">
        <v>78</v>
      </c>
      <c r="N407" s="5">
        <v>80</v>
      </c>
      <c r="O407" s="5">
        <v>55</v>
      </c>
      <c r="P407" s="5">
        <v>29</v>
      </c>
      <c r="Q407" s="5">
        <v>21.9</v>
      </c>
      <c r="R407" s="5">
        <v>168</v>
      </c>
      <c r="S407" s="5">
        <v>152</v>
      </c>
    </row>
    <row r="408" spans="1:19" x14ac:dyDescent="0.25">
      <c r="A408" s="5" t="s">
        <v>1371</v>
      </c>
      <c r="B408" s="5" t="s">
        <v>1372</v>
      </c>
      <c r="F408" s="5">
        <v>0</v>
      </c>
      <c r="G408" s="5">
        <v>547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</row>
    <row r="409" spans="1:19" x14ac:dyDescent="0.25">
      <c r="A409" s="5" t="s">
        <v>78</v>
      </c>
      <c r="B409" s="5" t="s">
        <v>1373</v>
      </c>
      <c r="C409" s="5">
        <v>44588.673819444448</v>
      </c>
      <c r="D409" s="5">
        <v>44588.694641203707</v>
      </c>
      <c r="E409" s="5" t="s">
        <v>693</v>
      </c>
      <c r="F409" s="5">
        <v>625</v>
      </c>
      <c r="G409" s="5">
        <v>693</v>
      </c>
      <c r="H409" s="5">
        <v>13.08</v>
      </c>
      <c r="I409" s="5">
        <v>922</v>
      </c>
      <c r="J409" s="5">
        <v>632</v>
      </c>
      <c r="K409" s="5">
        <v>347</v>
      </c>
      <c r="L409" s="5">
        <v>110</v>
      </c>
      <c r="M409" s="5">
        <v>77</v>
      </c>
      <c r="N409" s="5">
        <v>86</v>
      </c>
      <c r="O409" s="5">
        <v>67</v>
      </c>
      <c r="P409" s="5">
        <v>32.6</v>
      </c>
      <c r="Q409" s="5">
        <v>26.2</v>
      </c>
      <c r="R409" s="5">
        <v>0</v>
      </c>
      <c r="S409" s="5">
        <v>0</v>
      </c>
    </row>
    <row r="410" spans="1:19" x14ac:dyDescent="0.25">
      <c r="A410" s="5" t="s">
        <v>1374</v>
      </c>
      <c r="B410" s="5" t="s">
        <v>1375</v>
      </c>
      <c r="F410" s="5">
        <v>0</v>
      </c>
      <c r="G410" s="5">
        <v>309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</row>
    <row r="411" spans="1:19" x14ac:dyDescent="0.25">
      <c r="A411" s="5" t="s">
        <v>1376</v>
      </c>
      <c r="B411" s="5" t="s">
        <v>1377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</row>
    <row r="412" spans="1:19" x14ac:dyDescent="0.25">
      <c r="A412" s="5" t="s">
        <v>430</v>
      </c>
      <c r="B412" s="5" t="s">
        <v>1378</v>
      </c>
      <c r="C412" s="5">
        <v>44589.006701388891</v>
      </c>
      <c r="D412" s="5">
        <v>44589.02752314815</v>
      </c>
      <c r="E412" s="5" t="s">
        <v>693</v>
      </c>
      <c r="F412" s="5">
        <v>315</v>
      </c>
      <c r="G412" s="5">
        <v>453</v>
      </c>
      <c r="H412" s="5">
        <v>10.07</v>
      </c>
      <c r="I412" s="5">
        <v>454</v>
      </c>
      <c r="J412" s="5">
        <v>303</v>
      </c>
      <c r="K412" s="5">
        <v>175</v>
      </c>
      <c r="L412" s="5">
        <v>125</v>
      </c>
      <c r="M412" s="5">
        <v>79</v>
      </c>
      <c r="N412" s="5">
        <v>63</v>
      </c>
      <c r="O412" s="5">
        <v>50</v>
      </c>
      <c r="P412" s="5">
        <v>25</v>
      </c>
      <c r="Q412" s="5">
        <v>20.100000000000001</v>
      </c>
      <c r="R412" s="5">
        <v>0</v>
      </c>
      <c r="S412" s="5">
        <v>0</v>
      </c>
    </row>
    <row r="413" spans="1:19" x14ac:dyDescent="0.25">
      <c r="A413" s="5" t="s">
        <v>1379</v>
      </c>
      <c r="B413" s="5" t="s">
        <v>1380</v>
      </c>
      <c r="F413" s="5">
        <v>0</v>
      </c>
      <c r="G413" s="5">
        <v>375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</row>
    <row r="414" spans="1:19" x14ac:dyDescent="0.25">
      <c r="A414" s="5" t="s">
        <v>255</v>
      </c>
      <c r="B414" s="5" t="s">
        <v>1381</v>
      </c>
      <c r="F414" s="5">
        <v>0</v>
      </c>
      <c r="G414" s="5">
        <v>384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</row>
    <row r="415" spans="1:19" x14ac:dyDescent="0.25">
      <c r="A415" s="5" t="s">
        <v>172</v>
      </c>
      <c r="B415" s="5" t="s">
        <v>1382</v>
      </c>
      <c r="C415" s="5">
        <v>44588.968761574077</v>
      </c>
      <c r="D415" s="5">
        <v>44588.989583333336</v>
      </c>
      <c r="E415" s="5" t="s">
        <v>693</v>
      </c>
      <c r="F415" s="5">
        <v>347</v>
      </c>
      <c r="G415" s="5">
        <v>0</v>
      </c>
      <c r="H415" s="5">
        <v>9.9</v>
      </c>
      <c r="I415" s="5">
        <v>512</v>
      </c>
      <c r="J415" s="5">
        <v>524</v>
      </c>
      <c r="K415" s="5">
        <v>193</v>
      </c>
      <c r="L415" s="5">
        <v>126</v>
      </c>
      <c r="M415" s="5">
        <v>81</v>
      </c>
      <c r="N415" s="5">
        <v>89</v>
      </c>
      <c r="O415" s="5">
        <v>52</v>
      </c>
      <c r="P415" s="5">
        <v>30.5</v>
      </c>
      <c r="Q415" s="5">
        <v>19.8</v>
      </c>
      <c r="R415" s="5">
        <v>0</v>
      </c>
      <c r="S415" s="5">
        <v>0</v>
      </c>
    </row>
    <row r="416" spans="1:19" x14ac:dyDescent="0.25">
      <c r="A416" s="5" t="s">
        <v>1383</v>
      </c>
      <c r="B416" s="5" t="s">
        <v>1384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</row>
    <row r="417" spans="1:19" x14ac:dyDescent="0.25">
      <c r="A417" s="5" t="s">
        <v>205</v>
      </c>
      <c r="B417" s="5" t="s">
        <v>1385</v>
      </c>
      <c r="C417" s="5">
        <v>44589.177106481482</v>
      </c>
      <c r="D417" s="5">
        <v>44589.197905092595</v>
      </c>
      <c r="E417" s="5" t="s">
        <v>693</v>
      </c>
      <c r="F417" s="5">
        <v>415</v>
      </c>
      <c r="G417" s="5">
        <v>514</v>
      </c>
      <c r="H417" s="5">
        <v>11.26</v>
      </c>
      <c r="I417" s="5">
        <v>629</v>
      </c>
      <c r="J417" s="5">
        <v>305</v>
      </c>
      <c r="K417" s="5">
        <v>230</v>
      </c>
      <c r="L417" s="5">
        <v>98</v>
      </c>
      <c r="M417" s="5">
        <v>77</v>
      </c>
      <c r="N417" s="5">
        <v>65</v>
      </c>
      <c r="O417" s="5">
        <v>56</v>
      </c>
      <c r="P417" s="5">
        <v>25.1</v>
      </c>
      <c r="Q417" s="5">
        <v>22.5</v>
      </c>
      <c r="R417" s="5">
        <v>196</v>
      </c>
      <c r="S417" s="5">
        <v>184</v>
      </c>
    </row>
    <row r="418" spans="1:19" x14ac:dyDescent="0.25">
      <c r="A418" s="5" t="s">
        <v>444</v>
      </c>
      <c r="B418" s="5" t="s">
        <v>1386</v>
      </c>
      <c r="C418" s="5">
        <v>44588.440682870372</v>
      </c>
      <c r="D418" s="5">
        <v>44588.461493055554</v>
      </c>
      <c r="E418" s="5" t="s">
        <v>693</v>
      </c>
      <c r="F418" s="5">
        <v>433</v>
      </c>
      <c r="G418" s="5">
        <v>449</v>
      </c>
      <c r="H418" s="5">
        <v>11.44</v>
      </c>
      <c r="I418" s="5">
        <v>605</v>
      </c>
      <c r="J418" s="5">
        <v>394</v>
      </c>
      <c r="K418" s="5">
        <v>241</v>
      </c>
      <c r="L418" s="5">
        <v>100</v>
      </c>
      <c r="M418" s="5">
        <v>77</v>
      </c>
      <c r="N418" s="5">
        <v>70</v>
      </c>
      <c r="O418" s="5">
        <v>57</v>
      </c>
      <c r="P418" s="5">
        <v>27.5</v>
      </c>
      <c r="Q418" s="5">
        <v>22.9</v>
      </c>
      <c r="R418" s="5">
        <v>0</v>
      </c>
      <c r="S418" s="5">
        <v>0</v>
      </c>
    </row>
    <row r="419" spans="1:19" x14ac:dyDescent="0.25">
      <c r="A419" s="5" t="s">
        <v>271</v>
      </c>
      <c r="B419" s="5" t="s">
        <v>1387</v>
      </c>
      <c r="C419" s="5">
        <v>44588.733796296299</v>
      </c>
      <c r="D419" s="5">
        <v>44588.754618055558</v>
      </c>
      <c r="E419" s="5" t="s">
        <v>693</v>
      </c>
      <c r="F419" s="5">
        <v>244</v>
      </c>
      <c r="G419" s="5">
        <v>0</v>
      </c>
      <c r="H419" s="5">
        <v>9.08</v>
      </c>
      <c r="I419" s="5">
        <v>461</v>
      </c>
      <c r="J419" s="5">
        <v>323</v>
      </c>
      <c r="K419" s="5">
        <v>136</v>
      </c>
      <c r="L419" s="5">
        <v>117</v>
      </c>
      <c r="M419" s="5">
        <v>75</v>
      </c>
      <c r="N419" s="5">
        <v>61</v>
      </c>
      <c r="O419" s="5">
        <v>46</v>
      </c>
      <c r="P419" s="5">
        <v>25.6</v>
      </c>
      <c r="Q419" s="5">
        <v>18.100000000000001</v>
      </c>
      <c r="R419" s="5">
        <v>160</v>
      </c>
      <c r="S419" s="5">
        <v>136</v>
      </c>
    </row>
    <row r="420" spans="1:19" x14ac:dyDescent="0.25">
      <c r="A420" s="5" t="s">
        <v>1388</v>
      </c>
      <c r="B420" s="5" t="s">
        <v>1389</v>
      </c>
      <c r="F420" s="5">
        <v>0</v>
      </c>
      <c r="G420" s="5">
        <v>437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</row>
    <row r="421" spans="1:19" x14ac:dyDescent="0.25">
      <c r="A421" s="5" t="s">
        <v>1390</v>
      </c>
      <c r="B421" s="5" t="s">
        <v>1391</v>
      </c>
      <c r="C421" s="5">
        <v>44584.61074074074</v>
      </c>
      <c r="D421" s="5">
        <v>44584.631539351853</v>
      </c>
      <c r="E421" s="5" t="s">
        <v>693</v>
      </c>
      <c r="F421" s="5">
        <v>364</v>
      </c>
      <c r="G421" s="5">
        <v>557</v>
      </c>
      <c r="H421" s="5">
        <v>10.7</v>
      </c>
      <c r="I421" s="5">
        <v>236</v>
      </c>
      <c r="J421" s="5">
        <v>345</v>
      </c>
      <c r="K421" s="5">
        <v>202</v>
      </c>
      <c r="L421" s="5">
        <v>103</v>
      </c>
      <c r="M421" s="5">
        <v>84</v>
      </c>
      <c r="N421" s="5">
        <v>69</v>
      </c>
      <c r="O421" s="5">
        <v>51</v>
      </c>
      <c r="P421" s="5">
        <v>26.2</v>
      </c>
      <c r="Q421" s="5">
        <v>21.4</v>
      </c>
      <c r="R421" s="5">
        <v>156</v>
      </c>
      <c r="S421" s="5">
        <v>132</v>
      </c>
    </row>
    <row r="422" spans="1:19" x14ac:dyDescent="0.25">
      <c r="A422" s="5" t="s">
        <v>412</v>
      </c>
      <c r="B422" s="5" t="s">
        <v>1392</v>
      </c>
      <c r="C422" s="5">
        <v>44588.045046296298</v>
      </c>
      <c r="D422" s="5">
        <v>44588.06585648148</v>
      </c>
      <c r="E422" s="5" t="s">
        <v>693</v>
      </c>
      <c r="F422" s="5">
        <v>261</v>
      </c>
      <c r="G422" s="5">
        <v>0</v>
      </c>
      <c r="H422" s="5">
        <v>9.1300000000000008</v>
      </c>
      <c r="I422" s="5">
        <v>358</v>
      </c>
      <c r="J422" s="5">
        <v>377</v>
      </c>
      <c r="K422" s="5">
        <v>145</v>
      </c>
      <c r="L422" s="5">
        <v>130</v>
      </c>
      <c r="M422" s="5">
        <v>76</v>
      </c>
      <c r="N422" s="5">
        <v>70</v>
      </c>
      <c r="O422" s="5">
        <v>46</v>
      </c>
      <c r="P422" s="5">
        <v>27.1</v>
      </c>
      <c r="Q422" s="5">
        <v>18.3</v>
      </c>
      <c r="R422" s="5">
        <v>0</v>
      </c>
      <c r="S422" s="5">
        <v>0</v>
      </c>
    </row>
    <row r="423" spans="1:19" x14ac:dyDescent="0.25">
      <c r="A423" s="5" t="s">
        <v>1393</v>
      </c>
      <c r="B423" s="5" t="s">
        <v>1394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</row>
    <row r="424" spans="1:19" x14ac:dyDescent="0.25">
      <c r="A424" s="5" t="s">
        <v>1395</v>
      </c>
      <c r="B424" s="5" t="s">
        <v>1396</v>
      </c>
      <c r="F424" s="5">
        <v>0</v>
      </c>
      <c r="G424" s="5">
        <v>247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</row>
    <row r="425" spans="1:19" x14ac:dyDescent="0.25">
      <c r="A425" s="5" t="s">
        <v>116</v>
      </c>
      <c r="B425" s="5" t="s">
        <v>1397</v>
      </c>
      <c r="C425" s="5">
        <v>44588.458483796298</v>
      </c>
      <c r="D425" s="5">
        <v>44588.47929398148</v>
      </c>
      <c r="E425" s="5" t="s">
        <v>693</v>
      </c>
      <c r="F425" s="5">
        <v>240</v>
      </c>
      <c r="G425" s="5">
        <v>239</v>
      </c>
      <c r="H425" s="5">
        <v>8.98</v>
      </c>
      <c r="I425" s="5">
        <v>0</v>
      </c>
      <c r="J425" s="5">
        <v>389</v>
      </c>
      <c r="K425" s="5">
        <v>133</v>
      </c>
      <c r="L425" s="5">
        <v>123</v>
      </c>
      <c r="M425" s="5">
        <v>74</v>
      </c>
      <c r="N425" s="5">
        <v>69</v>
      </c>
      <c r="O425" s="5">
        <v>47</v>
      </c>
      <c r="P425" s="5">
        <v>27.4</v>
      </c>
      <c r="Q425" s="5">
        <v>18</v>
      </c>
      <c r="R425" s="5">
        <v>176</v>
      </c>
      <c r="S425" s="5">
        <v>155</v>
      </c>
    </row>
    <row r="426" spans="1:19" x14ac:dyDescent="0.25">
      <c r="A426" s="5" t="s">
        <v>1398</v>
      </c>
      <c r="B426" s="5" t="s">
        <v>1399</v>
      </c>
      <c r="F426" s="5">
        <v>0</v>
      </c>
      <c r="G426" s="5">
        <v>443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</row>
    <row r="427" spans="1:19" x14ac:dyDescent="0.25">
      <c r="A427" s="5" t="s">
        <v>536</v>
      </c>
      <c r="B427" s="5" t="s">
        <v>1400</v>
      </c>
      <c r="C427" s="5">
        <v>44588.639374999999</v>
      </c>
      <c r="D427" s="5">
        <v>44588.660243055558</v>
      </c>
      <c r="E427" s="5" t="s">
        <v>693</v>
      </c>
      <c r="F427" s="5">
        <v>348</v>
      </c>
      <c r="G427" s="5">
        <v>0</v>
      </c>
      <c r="H427" s="5">
        <v>10.51</v>
      </c>
      <c r="I427" s="5">
        <v>0</v>
      </c>
      <c r="J427" s="5">
        <v>320</v>
      </c>
      <c r="K427" s="5">
        <v>193</v>
      </c>
      <c r="L427" s="5">
        <v>108</v>
      </c>
      <c r="M427" s="5">
        <v>78</v>
      </c>
      <c r="N427" s="5">
        <v>77</v>
      </c>
      <c r="O427" s="5">
        <v>52</v>
      </c>
      <c r="P427" s="5">
        <v>25.5</v>
      </c>
      <c r="Q427" s="5">
        <v>21</v>
      </c>
      <c r="R427" s="5">
        <v>181</v>
      </c>
      <c r="S427" s="5">
        <v>168</v>
      </c>
    </row>
    <row r="428" spans="1:19" x14ac:dyDescent="0.25">
      <c r="A428" s="5" t="s">
        <v>1401</v>
      </c>
      <c r="B428" s="5" t="s">
        <v>1402</v>
      </c>
      <c r="C428" s="5">
        <v>44588.677118055559</v>
      </c>
      <c r="D428" s="5">
        <v>44588.697905092595</v>
      </c>
      <c r="E428" s="5" t="s">
        <v>693</v>
      </c>
      <c r="F428" s="5">
        <v>276</v>
      </c>
      <c r="G428" s="5">
        <v>378</v>
      </c>
      <c r="H428" s="5">
        <v>9.25</v>
      </c>
      <c r="I428" s="5">
        <v>401</v>
      </c>
      <c r="J428" s="5">
        <v>383</v>
      </c>
      <c r="K428" s="5">
        <v>153</v>
      </c>
      <c r="L428" s="5">
        <v>117</v>
      </c>
      <c r="M428" s="5">
        <v>69</v>
      </c>
      <c r="N428" s="5">
        <v>75</v>
      </c>
      <c r="O428" s="5">
        <v>51</v>
      </c>
      <c r="P428" s="5">
        <v>27.2</v>
      </c>
      <c r="Q428" s="5">
        <v>18.5</v>
      </c>
      <c r="R428" s="5">
        <v>0</v>
      </c>
      <c r="S428" s="5">
        <v>0</v>
      </c>
    </row>
    <row r="429" spans="1:19" x14ac:dyDescent="0.25">
      <c r="A429" s="5" t="s">
        <v>1403</v>
      </c>
      <c r="B429" s="5" t="s">
        <v>1404</v>
      </c>
      <c r="C429" s="5">
        <v>44589.549305555556</v>
      </c>
      <c r="D429" s="5">
        <v>44589.559594907405</v>
      </c>
      <c r="E429" s="5" t="s">
        <v>1405</v>
      </c>
      <c r="F429" s="5">
        <v>121</v>
      </c>
      <c r="G429" s="5">
        <v>410</v>
      </c>
      <c r="H429" s="5">
        <v>4.43</v>
      </c>
      <c r="I429" s="5">
        <v>183</v>
      </c>
      <c r="J429" s="5">
        <v>273</v>
      </c>
      <c r="K429" s="5">
        <v>140</v>
      </c>
      <c r="L429" s="5">
        <v>122</v>
      </c>
      <c r="M429" s="5">
        <v>85</v>
      </c>
      <c r="N429" s="5">
        <v>52</v>
      </c>
      <c r="O429" s="5">
        <v>42</v>
      </c>
      <c r="P429" s="5">
        <v>24.1</v>
      </c>
      <c r="Q429" s="5">
        <v>18.399999999999999</v>
      </c>
      <c r="R429" s="5">
        <v>0</v>
      </c>
      <c r="S429" s="5">
        <v>0</v>
      </c>
    </row>
    <row r="430" spans="1:19" x14ac:dyDescent="0.25">
      <c r="A430" s="5" t="s">
        <v>1406</v>
      </c>
      <c r="B430" s="5" t="s">
        <v>1407</v>
      </c>
      <c r="F430" s="5">
        <v>0</v>
      </c>
      <c r="G430" s="5">
        <v>472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</row>
    <row r="431" spans="1:19" x14ac:dyDescent="0.25">
      <c r="A431" s="5" t="s">
        <v>39</v>
      </c>
      <c r="B431" s="5" t="s">
        <v>1408</v>
      </c>
      <c r="C431" s="5">
        <v>44589.227476851855</v>
      </c>
      <c r="D431" s="5">
        <v>44589.248298611114</v>
      </c>
      <c r="E431" s="5" t="s">
        <v>693</v>
      </c>
      <c r="F431" s="5">
        <v>317</v>
      </c>
      <c r="G431" s="5">
        <v>0</v>
      </c>
      <c r="H431" s="5">
        <v>10.16</v>
      </c>
      <c r="I431" s="5">
        <v>485</v>
      </c>
      <c r="J431" s="5">
        <v>223</v>
      </c>
      <c r="K431" s="5">
        <v>176</v>
      </c>
      <c r="L431" s="5">
        <v>82</v>
      </c>
      <c r="M431" s="5">
        <v>75</v>
      </c>
      <c r="N431" s="5">
        <v>53</v>
      </c>
      <c r="O431" s="5">
        <v>51</v>
      </c>
      <c r="P431" s="5">
        <v>22.3</v>
      </c>
      <c r="Q431" s="5">
        <v>20.3</v>
      </c>
      <c r="R431" s="5">
        <v>169</v>
      </c>
      <c r="S431" s="5">
        <v>61</v>
      </c>
    </row>
    <row r="432" spans="1:19" x14ac:dyDescent="0.25">
      <c r="A432" s="5" t="s">
        <v>595</v>
      </c>
      <c r="B432" s="5" t="s">
        <v>1409</v>
      </c>
      <c r="F432" s="5">
        <v>0</v>
      </c>
      <c r="G432" s="5">
        <v>466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</row>
    <row r="433" spans="1:19" x14ac:dyDescent="0.25">
      <c r="A433" s="5" t="s">
        <v>1410</v>
      </c>
      <c r="B433" s="5" t="s">
        <v>1411</v>
      </c>
      <c r="F433" s="5">
        <v>0</v>
      </c>
      <c r="G433" s="5">
        <v>387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</row>
    <row r="434" spans="1:19" x14ac:dyDescent="0.25">
      <c r="A434" s="5" t="s">
        <v>1412</v>
      </c>
      <c r="B434" s="5" t="s">
        <v>1413</v>
      </c>
      <c r="F434" s="5">
        <v>0</v>
      </c>
      <c r="G434" s="5">
        <v>258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</row>
    <row r="435" spans="1:19" x14ac:dyDescent="0.25">
      <c r="A435" s="5" t="s">
        <v>128</v>
      </c>
      <c r="B435" s="5" t="s">
        <v>1414</v>
      </c>
      <c r="C435" s="5">
        <v>44588.149525462963</v>
      </c>
      <c r="D435" s="5">
        <v>44588.170370370368</v>
      </c>
      <c r="E435" s="5" t="s">
        <v>693</v>
      </c>
      <c r="F435" s="5">
        <v>197</v>
      </c>
      <c r="G435" s="5">
        <v>0</v>
      </c>
      <c r="H435" s="5">
        <v>8.32</v>
      </c>
      <c r="I435" s="5">
        <v>0</v>
      </c>
      <c r="J435" s="5">
        <v>254</v>
      </c>
      <c r="K435" s="5">
        <v>109</v>
      </c>
      <c r="L435" s="5">
        <v>110</v>
      </c>
      <c r="M435" s="5">
        <v>76</v>
      </c>
      <c r="N435" s="5">
        <v>55</v>
      </c>
      <c r="O435" s="5">
        <v>41</v>
      </c>
      <c r="P435" s="5">
        <v>23.4</v>
      </c>
      <c r="Q435" s="5">
        <v>16.600000000000001</v>
      </c>
      <c r="R435" s="5">
        <v>180</v>
      </c>
      <c r="S435" s="5">
        <v>160</v>
      </c>
    </row>
    <row r="436" spans="1:19" x14ac:dyDescent="0.25">
      <c r="A436" s="5" t="s">
        <v>1415</v>
      </c>
      <c r="B436" s="5" t="s">
        <v>1416</v>
      </c>
      <c r="F436" s="5">
        <v>0</v>
      </c>
      <c r="G436" s="5">
        <v>332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</row>
    <row r="437" spans="1:19" x14ac:dyDescent="0.25">
      <c r="A437" s="5" t="s">
        <v>1417</v>
      </c>
      <c r="B437" s="5" t="s">
        <v>1418</v>
      </c>
      <c r="F437" s="5">
        <v>0</v>
      </c>
      <c r="G437" s="5">
        <v>572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</row>
    <row r="438" spans="1:19" x14ac:dyDescent="0.25">
      <c r="A438" s="5" t="s">
        <v>1419</v>
      </c>
      <c r="B438" s="5" t="s">
        <v>1420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</row>
    <row r="439" spans="1:19" x14ac:dyDescent="0.25">
      <c r="A439" s="5" t="s">
        <v>291</v>
      </c>
      <c r="B439" s="5" t="s">
        <v>1421</v>
      </c>
      <c r="C439" s="5">
        <v>44588.929131944446</v>
      </c>
      <c r="D439" s="5">
        <v>44588.949988425928</v>
      </c>
      <c r="E439" s="5" t="s">
        <v>693</v>
      </c>
      <c r="F439" s="5">
        <v>414</v>
      </c>
      <c r="G439" s="5">
        <v>439</v>
      </c>
      <c r="H439" s="5">
        <v>11.21</v>
      </c>
      <c r="I439" s="5">
        <v>0</v>
      </c>
      <c r="J439" s="5">
        <v>363</v>
      </c>
      <c r="K439" s="5">
        <v>230</v>
      </c>
      <c r="L439" s="5">
        <v>110</v>
      </c>
      <c r="M439" s="5">
        <v>77</v>
      </c>
      <c r="N439" s="5">
        <v>77</v>
      </c>
      <c r="O439" s="5">
        <v>56</v>
      </c>
      <c r="P439" s="5">
        <v>26.7</v>
      </c>
      <c r="Q439" s="5">
        <v>22.4</v>
      </c>
      <c r="R439" s="5">
        <v>159</v>
      </c>
      <c r="S439" s="5">
        <v>144</v>
      </c>
    </row>
    <row r="440" spans="1:19" x14ac:dyDescent="0.25">
      <c r="A440" s="5" t="s">
        <v>1422</v>
      </c>
      <c r="B440" s="5" t="s">
        <v>1423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</row>
    <row r="441" spans="1:19" x14ac:dyDescent="0.25">
      <c r="A441" s="5" t="s">
        <v>1424</v>
      </c>
      <c r="B441" s="5" t="s">
        <v>1425</v>
      </c>
      <c r="F441" s="5">
        <v>0</v>
      </c>
      <c r="G441" s="5">
        <v>409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</row>
    <row r="442" spans="1:19" x14ac:dyDescent="0.25">
      <c r="A442" s="5" t="s">
        <v>1426</v>
      </c>
      <c r="B442" s="5" t="s">
        <v>1427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</row>
    <row r="443" spans="1:19" x14ac:dyDescent="0.25">
      <c r="A443" s="5" t="s">
        <v>62</v>
      </c>
      <c r="B443" s="5" t="s">
        <v>1428</v>
      </c>
      <c r="F443" s="5">
        <v>0</v>
      </c>
      <c r="G443" s="5">
        <v>402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</row>
    <row r="444" spans="1:19" x14ac:dyDescent="0.25">
      <c r="A444" s="5" t="s">
        <v>138</v>
      </c>
      <c r="B444" s="5" t="s">
        <v>1429</v>
      </c>
      <c r="C444" s="5">
        <v>44588.938622685186</v>
      </c>
      <c r="D444" s="5">
        <v>44588.959421296298</v>
      </c>
      <c r="E444" s="5" t="s">
        <v>693</v>
      </c>
      <c r="F444" s="5">
        <v>263</v>
      </c>
      <c r="G444" s="5">
        <v>325</v>
      </c>
      <c r="H444" s="5">
        <v>9.35</v>
      </c>
      <c r="I444" s="5">
        <v>377</v>
      </c>
      <c r="J444" s="5">
        <v>312</v>
      </c>
      <c r="K444" s="5">
        <v>146</v>
      </c>
      <c r="L444" s="5">
        <v>125</v>
      </c>
      <c r="M444" s="5">
        <v>77</v>
      </c>
      <c r="N444" s="5">
        <v>61</v>
      </c>
      <c r="O444" s="5">
        <v>46</v>
      </c>
      <c r="P444" s="5">
        <v>25.3</v>
      </c>
      <c r="Q444" s="5">
        <v>18.7</v>
      </c>
      <c r="R444" s="5">
        <v>0</v>
      </c>
      <c r="S444" s="5">
        <v>0</v>
      </c>
    </row>
    <row r="445" spans="1:19" x14ac:dyDescent="0.25">
      <c r="A445" s="5" t="s">
        <v>1430</v>
      </c>
      <c r="B445" s="5" t="s">
        <v>1431</v>
      </c>
      <c r="F445" s="5">
        <v>0</v>
      </c>
      <c r="G445" s="5">
        <v>287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</row>
    <row r="446" spans="1:19" x14ac:dyDescent="0.25">
      <c r="A446" s="5" t="s">
        <v>490</v>
      </c>
      <c r="B446" s="5" t="s">
        <v>1432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</row>
    <row r="447" spans="1:19" x14ac:dyDescent="0.25">
      <c r="A447" s="5" t="s">
        <v>492</v>
      </c>
      <c r="B447" s="5" t="s">
        <v>1433</v>
      </c>
      <c r="C447" s="5">
        <v>44588.252337962964</v>
      </c>
      <c r="D447" s="5">
        <v>44588.2731712963</v>
      </c>
      <c r="E447" s="5" t="s">
        <v>693</v>
      </c>
      <c r="F447" s="5">
        <v>526</v>
      </c>
      <c r="G447" s="5">
        <v>521</v>
      </c>
      <c r="H447" s="5">
        <v>12.29</v>
      </c>
      <c r="I447" s="5">
        <v>578</v>
      </c>
      <c r="J447" s="5">
        <v>485</v>
      </c>
      <c r="K447" s="5">
        <v>292</v>
      </c>
      <c r="L447" s="5">
        <v>110</v>
      </c>
      <c r="M447" s="5">
        <v>79</v>
      </c>
      <c r="N447" s="5">
        <v>80</v>
      </c>
      <c r="O447" s="5">
        <v>61</v>
      </c>
      <c r="P447" s="5">
        <v>29.7</v>
      </c>
      <c r="Q447" s="5">
        <v>24.6</v>
      </c>
      <c r="R447" s="5">
        <v>170</v>
      </c>
      <c r="S447" s="5">
        <v>158</v>
      </c>
    </row>
    <row r="448" spans="1:19" x14ac:dyDescent="0.25">
      <c r="A448" s="5" t="s">
        <v>33</v>
      </c>
      <c r="B448" s="5" t="s">
        <v>1434</v>
      </c>
      <c r="C448" s="5">
        <v>44588.056932870371</v>
      </c>
      <c r="D448" s="5">
        <v>44588.077777777777</v>
      </c>
      <c r="E448" s="5" t="s">
        <v>693</v>
      </c>
      <c r="F448" s="5">
        <v>591</v>
      </c>
      <c r="G448" s="5">
        <v>0</v>
      </c>
      <c r="H448" s="5">
        <v>12.85</v>
      </c>
      <c r="I448" s="5">
        <v>841</v>
      </c>
      <c r="J448" s="5">
        <v>444</v>
      </c>
      <c r="K448" s="5">
        <v>328</v>
      </c>
      <c r="L448" s="5">
        <v>110</v>
      </c>
      <c r="M448" s="5">
        <v>74</v>
      </c>
      <c r="N448" s="5">
        <v>91</v>
      </c>
      <c r="O448" s="5">
        <v>65</v>
      </c>
      <c r="P448" s="5">
        <v>28.7</v>
      </c>
      <c r="Q448" s="5">
        <v>25.7</v>
      </c>
      <c r="R448" s="5">
        <v>0</v>
      </c>
      <c r="S448" s="5">
        <v>0</v>
      </c>
    </row>
    <row r="449" spans="1:19" x14ac:dyDescent="0.25">
      <c r="A449" s="5" t="s">
        <v>354</v>
      </c>
      <c r="B449" s="5" t="s">
        <v>1435</v>
      </c>
      <c r="C449" s="5">
        <v>44588.471261574072</v>
      </c>
      <c r="D449" s="5">
        <v>44588.492094907408</v>
      </c>
      <c r="E449" s="5" t="s">
        <v>693</v>
      </c>
      <c r="F449" s="5">
        <v>383</v>
      </c>
      <c r="G449" s="5">
        <v>0</v>
      </c>
      <c r="H449" s="5">
        <v>10.81</v>
      </c>
      <c r="I449" s="5">
        <v>473</v>
      </c>
      <c r="J449" s="5">
        <v>445</v>
      </c>
      <c r="K449" s="5">
        <v>212</v>
      </c>
      <c r="L449" s="5">
        <v>118</v>
      </c>
      <c r="M449" s="5">
        <v>79</v>
      </c>
      <c r="N449" s="5">
        <v>76</v>
      </c>
      <c r="O449" s="5">
        <v>53</v>
      </c>
      <c r="P449" s="5">
        <v>28.8</v>
      </c>
      <c r="Q449" s="5">
        <v>21.6</v>
      </c>
      <c r="R449" s="5">
        <v>175</v>
      </c>
      <c r="S449" s="5">
        <v>156</v>
      </c>
    </row>
    <row r="450" spans="1:19" x14ac:dyDescent="0.25">
      <c r="A450" s="5" t="s">
        <v>480</v>
      </c>
      <c r="B450" s="5" t="s">
        <v>1436</v>
      </c>
      <c r="C450" s="5">
        <v>44583.771469907406</v>
      </c>
      <c r="D450" s="5">
        <v>44583.792557870373</v>
      </c>
      <c r="E450" s="5" t="s">
        <v>693</v>
      </c>
      <c r="F450" s="5">
        <v>691</v>
      </c>
      <c r="G450" s="5">
        <v>752</v>
      </c>
      <c r="H450" s="5">
        <v>13.61</v>
      </c>
      <c r="I450" s="5">
        <v>948</v>
      </c>
      <c r="J450" s="5">
        <v>808</v>
      </c>
      <c r="K450" s="5">
        <v>384</v>
      </c>
      <c r="L450" s="5">
        <v>125</v>
      </c>
      <c r="M450" s="5">
        <v>97</v>
      </c>
      <c r="N450" s="5">
        <v>87</v>
      </c>
      <c r="O450" s="5">
        <v>58</v>
      </c>
      <c r="P450" s="5">
        <v>35.6</v>
      </c>
      <c r="Q450" s="5">
        <v>27.2</v>
      </c>
      <c r="R450" s="5">
        <v>0</v>
      </c>
      <c r="S450" s="5">
        <v>0</v>
      </c>
    </row>
    <row r="451" spans="1:19" x14ac:dyDescent="0.25">
      <c r="A451" s="5" t="s">
        <v>1437</v>
      </c>
      <c r="B451" s="5" t="s">
        <v>1438</v>
      </c>
      <c r="F451" s="5">
        <v>0</v>
      </c>
      <c r="G451" s="5">
        <v>444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</row>
    <row r="452" spans="1:19" x14ac:dyDescent="0.25">
      <c r="A452" s="5" t="s">
        <v>1439</v>
      </c>
      <c r="B452" s="5" t="s">
        <v>1440</v>
      </c>
      <c r="F452" s="5">
        <v>0</v>
      </c>
      <c r="G452" s="5">
        <v>265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</row>
    <row r="453" spans="1:19" x14ac:dyDescent="0.25">
      <c r="A453" s="5" t="s">
        <v>1441</v>
      </c>
      <c r="B453" s="5" t="s">
        <v>1442</v>
      </c>
      <c r="F453" s="5">
        <v>0</v>
      </c>
      <c r="G453" s="5">
        <v>360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</row>
    <row r="454" spans="1:19" x14ac:dyDescent="0.25">
      <c r="A454" s="5" t="s">
        <v>1443</v>
      </c>
      <c r="B454" s="5" t="s">
        <v>1444</v>
      </c>
      <c r="F454" s="5">
        <v>0</v>
      </c>
      <c r="G454" s="5">
        <v>285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</row>
    <row r="455" spans="1:19" x14ac:dyDescent="0.25">
      <c r="A455" s="5" t="s">
        <v>1445</v>
      </c>
      <c r="B455" s="5" t="s">
        <v>1446</v>
      </c>
      <c r="F455" s="5">
        <v>0</v>
      </c>
      <c r="G455" s="5">
        <v>432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</row>
    <row r="456" spans="1:19" x14ac:dyDescent="0.25">
      <c r="A456" s="5" t="s">
        <v>1447</v>
      </c>
      <c r="B456" s="5" t="s">
        <v>1448</v>
      </c>
      <c r="F456" s="5">
        <v>0</v>
      </c>
      <c r="G456" s="5">
        <v>363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</row>
    <row r="457" spans="1:19" x14ac:dyDescent="0.25">
      <c r="A457" s="5" t="s">
        <v>233</v>
      </c>
      <c r="B457" s="5" t="s">
        <v>1449</v>
      </c>
      <c r="C457" s="5">
        <v>44588.462384259263</v>
      </c>
      <c r="D457" s="5">
        <v>44588.483194444445</v>
      </c>
      <c r="E457" s="5" t="s">
        <v>693</v>
      </c>
      <c r="F457" s="5">
        <v>261</v>
      </c>
      <c r="G457" s="5">
        <v>0</v>
      </c>
      <c r="H457" s="5">
        <v>9.27</v>
      </c>
      <c r="I457" s="5">
        <v>343</v>
      </c>
      <c r="J457" s="5">
        <v>355</v>
      </c>
      <c r="K457" s="5">
        <v>145</v>
      </c>
      <c r="L457" s="5">
        <v>111</v>
      </c>
      <c r="M457" s="5">
        <v>77</v>
      </c>
      <c r="N457" s="5">
        <v>65</v>
      </c>
      <c r="O457" s="5">
        <v>47</v>
      </c>
      <c r="P457" s="5">
        <v>26.5</v>
      </c>
      <c r="Q457" s="5">
        <v>18.5</v>
      </c>
      <c r="R457" s="5">
        <v>162</v>
      </c>
      <c r="S457" s="5">
        <v>129</v>
      </c>
    </row>
    <row r="458" spans="1:19" x14ac:dyDescent="0.25">
      <c r="A458" s="5" t="s">
        <v>1450</v>
      </c>
      <c r="B458" s="5" t="s">
        <v>1451</v>
      </c>
      <c r="C458" s="5">
        <v>44589.501759259256</v>
      </c>
      <c r="D458" s="5">
        <v>44589.522581018522</v>
      </c>
      <c r="E458" s="5" t="s">
        <v>693</v>
      </c>
      <c r="F458" s="5">
        <v>303</v>
      </c>
      <c r="G458" s="5">
        <v>355</v>
      </c>
      <c r="H458" s="5">
        <v>9.86</v>
      </c>
      <c r="I458" s="5">
        <v>547</v>
      </c>
      <c r="J458" s="5">
        <v>336</v>
      </c>
      <c r="K458" s="5">
        <v>168</v>
      </c>
      <c r="L458" s="5">
        <v>109</v>
      </c>
      <c r="M458" s="5">
        <v>77</v>
      </c>
      <c r="N458" s="5">
        <v>63</v>
      </c>
      <c r="O458" s="5">
        <v>49</v>
      </c>
      <c r="P458" s="5">
        <v>26</v>
      </c>
      <c r="Q458" s="5">
        <v>19.7</v>
      </c>
      <c r="R458" s="5">
        <v>189</v>
      </c>
      <c r="S458" s="5">
        <v>173</v>
      </c>
    </row>
    <row r="459" spans="1:19" x14ac:dyDescent="0.25">
      <c r="A459" s="5" t="s">
        <v>1452</v>
      </c>
      <c r="B459" s="5" t="s">
        <v>1453</v>
      </c>
      <c r="F459" s="5">
        <v>0</v>
      </c>
      <c r="G459" s="5">
        <v>400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</row>
    <row r="460" spans="1:19" x14ac:dyDescent="0.25">
      <c r="A460" s="5" t="s">
        <v>1454</v>
      </c>
      <c r="B460" s="5" t="s">
        <v>1455</v>
      </c>
      <c r="F460" s="5">
        <v>0</v>
      </c>
      <c r="G460" s="5">
        <v>411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</row>
    <row r="461" spans="1:19" x14ac:dyDescent="0.25">
      <c r="A461" s="5" t="s">
        <v>1456</v>
      </c>
      <c r="B461" s="5" t="s">
        <v>1457</v>
      </c>
      <c r="F461" s="5">
        <v>0</v>
      </c>
      <c r="G461" s="5">
        <v>487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</row>
    <row r="462" spans="1:19" x14ac:dyDescent="0.25">
      <c r="A462" s="5" t="s">
        <v>41</v>
      </c>
      <c r="B462" s="5" t="s">
        <v>1458</v>
      </c>
      <c r="C462" s="5">
        <v>44589.459270833337</v>
      </c>
      <c r="D462" s="5">
        <v>44589.480092592596</v>
      </c>
      <c r="E462" s="5" t="s">
        <v>693</v>
      </c>
      <c r="F462" s="5">
        <v>538</v>
      </c>
      <c r="G462" s="5">
        <v>583</v>
      </c>
      <c r="H462" s="5">
        <v>12.43</v>
      </c>
      <c r="I462" s="5">
        <v>748</v>
      </c>
      <c r="J462" s="5">
        <v>411</v>
      </c>
      <c r="K462" s="5">
        <v>298</v>
      </c>
      <c r="L462" s="5">
        <v>102</v>
      </c>
      <c r="M462" s="5">
        <v>77</v>
      </c>
      <c r="N462" s="5">
        <v>72</v>
      </c>
      <c r="O462" s="5">
        <v>62</v>
      </c>
      <c r="P462" s="5">
        <v>27.9</v>
      </c>
      <c r="Q462" s="5">
        <v>24.8</v>
      </c>
      <c r="R462" s="5">
        <v>0</v>
      </c>
      <c r="S462" s="5">
        <v>0</v>
      </c>
    </row>
    <row r="463" spans="1:19" x14ac:dyDescent="0.25">
      <c r="A463" s="5" t="s">
        <v>1459</v>
      </c>
      <c r="B463" s="5" t="s">
        <v>1460</v>
      </c>
      <c r="C463" s="5">
        <v>44584.64025462963</v>
      </c>
      <c r="D463" s="5">
        <v>44584.661076388889</v>
      </c>
      <c r="E463" s="5" t="s">
        <v>693</v>
      </c>
      <c r="F463" s="5">
        <v>406</v>
      </c>
      <c r="G463" s="5">
        <v>464</v>
      </c>
      <c r="H463" s="5">
        <v>11.14</v>
      </c>
      <c r="I463" s="5">
        <v>565</v>
      </c>
      <c r="J463" s="5">
        <v>417</v>
      </c>
      <c r="K463" s="5">
        <v>225</v>
      </c>
      <c r="L463" s="5">
        <v>120</v>
      </c>
      <c r="M463" s="5">
        <v>75</v>
      </c>
      <c r="N463" s="5">
        <v>75</v>
      </c>
      <c r="O463" s="5">
        <v>57</v>
      </c>
      <c r="P463" s="5">
        <v>28.1</v>
      </c>
      <c r="Q463" s="5">
        <v>22.3</v>
      </c>
      <c r="R463" s="5">
        <v>0</v>
      </c>
      <c r="S463" s="5">
        <v>0</v>
      </c>
    </row>
    <row r="464" spans="1:19" x14ac:dyDescent="0.25">
      <c r="A464" s="5" t="s">
        <v>426</v>
      </c>
      <c r="B464" s="5" t="s">
        <v>1461</v>
      </c>
      <c r="C464" s="5">
        <v>44588.712766203702</v>
      </c>
      <c r="D464" s="5">
        <v>44588.733576388891</v>
      </c>
      <c r="E464" s="5" t="s">
        <v>693</v>
      </c>
      <c r="F464" s="5">
        <v>448</v>
      </c>
      <c r="G464" s="5">
        <v>521</v>
      </c>
      <c r="H464" s="5">
        <v>11.51</v>
      </c>
      <c r="I464" s="5">
        <v>563</v>
      </c>
      <c r="J464" s="5">
        <v>441</v>
      </c>
      <c r="K464" s="5">
        <v>249</v>
      </c>
      <c r="L464" s="5">
        <v>116</v>
      </c>
      <c r="M464" s="5">
        <v>74</v>
      </c>
      <c r="N464" s="5">
        <v>86</v>
      </c>
      <c r="O464" s="5">
        <v>60</v>
      </c>
      <c r="P464" s="5">
        <v>28.7</v>
      </c>
      <c r="Q464" s="5">
        <v>23</v>
      </c>
      <c r="R464" s="5">
        <v>0</v>
      </c>
      <c r="S464" s="5">
        <v>0</v>
      </c>
    </row>
    <row r="465" spans="1:19" x14ac:dyDescent="0.25">
      <c r="A465" s="5" t="s">
        <v>1462</v>
      </c>
      <c r="B465" s="5" t="s">
        <v>1463</v>
      </c>
      <c r="F465" s="5">
        <v>0</v>
      </c>
      <c r="G465" s="5">
        <v>357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</row>
    <row r="466" spans="1:19" x14ac:dyDescent="0.25">
      <c r="A466" s="5" t="s">
        <v>1464</v>
      </c>
      <c r="B466" s="5" t="s">
        <v>1465</v>
      </c>
      <c r="F466" s="5">
        <v>0</v>
      </c>
      <c r="G466" s="5">
        <v>335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</row>
    <row r="467" spans="1:19" x14ac:dyDescent="0.25">
      <c r="A467" s="5" t="s">
        <v>1466</v>
      </c>
      <c r="B467" s="5" t="s">
        <v>1467</v>
      </c>
      <c r="F467" s="5">
        <v>0</v>
      </c>
      <c r="G467" s="5">
        <v>213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</row>
    <row r="468" spans="1:19" x14ac:dyDescent="0.25">
      <c r="A468" s="5" t="s">
        <v>1468</v>
      </c>
      <c r="B468" s="5" t="s">
        <v>1469</v>
      </c>
      <c r="C468" s="5">
        <v>44588.642384259256</v>
      </c>
      <c r="D468" s="5">
        <v>44588.663171296299</v>
      </c>
      <c r="E468" s="5" t="s">
        <v>693</v>
      </c>
      <c r="F468" s="5">
        <v>220</v>
      </c>
      <c r="G468" s="5">
        <v>265</v>
      </c>
      <c r="H468" s="5">
        <v>8.76</v>
      </c>
      <c r="I468" s="5">
        <v>402</v>
      </c>
      <c r="J468" s="5">
        <v>228</v>
      </c>
      <c r="K468" s="5">
        <v>122</v>
      </c>
      <c r="L468" s="5">
        <v>109</v>
      </c>
      <c r="M468" s="5">
        <v>76</v>
      </c>
      <c r="N468" s="5">
        <v>55</v>
      </c>
      <c r="O468" s="5">
        <v>44</v>
      </c>
      <c r="P468" s="5">
        <v>22.5</v>
      </c>
      <c r="Q468" s="5">
        <v>17.5</v>
      </c>
      <c r="R468" s="5">
        <v>152</v>
      </c>
      <c r="S468" s="5">
        <v>134</v>
      </c>
    </row>
    <row r="469" spans="1:19" x14ac:dyDescent="0.25">
      <c r="A469" s="5" t="s">
        <v>158</v>
      </c>
      <c r="B469" s="5" t="s">
        <v>1470</v>
      </c>
      <c r="C469" s="5">
        <v>44587.99181712963</v>
      </c>
      <c r="D469" s="5">
        <v>44588.012627314813</v>
      </c>
      <c r="E469" s="5" t="s">
        <v>693</v>
      </c>
      <c r="F469" s="5">
        <v>341</v>
      </c>
      <c r="G469" s="5">
        <v>443</v>
      </c>
      <c r="H469" s="5">
        <v>10.43</v>
      </c>
      <c r="I469" s="5">
        <v>474</v>
      </c>
      <c r="J469" s="5">
        <v>283</v>
      </c>
      <c r="K469" s="5">
        <v>190</v>
      </c>
      <c r="L469" s="5">
        <v>107</v>
      </c>
      <c r="M469" s="5">
        <v>83</v>
      </c>
      <c r="N469" s="5">
        <v>56</v>
      </c>
      <c r="O469" s="5">
        <v>49</v>
      </c>
      <c r="P469" s="5">
        <v>24.4</v>
      </c>
      <c r="Q469" s="5">
        <v>20.9</v>
      </c>
      <c r="R469" s="5">
        <v>0</v>
      </c>
      <c r="S469" s="5">
        <v>0</v>
      </c>
    </row>
    <row r="470" spans="1:19" x14ac:dyDescent="0.25">
      <c r="A470" s="5" t="s">
        <v>1471</v>
      </c>
      <c r="B470" s="5" t="s">
        <v>1472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</row>
    <row r="471" spans="1:19" x14ac:dyDescent="0.25">
      <c r="A471" s="5" t="s">
        <v>1473</v>
      </c>
      <c r="B471" s="5" t="s">
        <v>1474</v>
      </c>
      <c r="F471" s="5">
        <v>0</v>
      </c>
      <c r="G471" s="5">
        <v>529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</row>
    <row r="472" spans="1:19" x14ac:dyDescent="0.25">
      <c r="A472" s="5" t="s">
        <v>1475</v>
      </c>
      <c r="B472" s="5" t="s">
        <v>1476</v>
      </c>
      <c r="F472" s="5">
        <v>0</v>
      </c>
      <c r="G472" s="5">
        <v>336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</row>
    <row r="473" spans="1:19" x14ac:dyDescent="0.25">
      <c r="A473" s="5" t="s">
        <v>1477</v>
      </c>
      <c r="B473" s="5" t="s">
        <v>1478</v>
      </c>
      <c r="C473" s="5">
        <v>44586.526377314818</v>
      </c>
      <c r="D473" s="5">
        <v>44586.5471875</v>
      </c>
      <c r="E473" s="5" t="s">
        <v>693</v>
      </c>
      <c r="F473" s="5">
        <v>364</v>
      </c>
      <c r="G473" s="5">
        <v>458</v>
      </c>
      <c r="H473" s="5">
        <v>10.63</v>
      </c>
      <c r="I473" s="5">
        <v>492</v>
      </c>
      <c r="J473" s="5">
        <v>474</v>
      </c>
      <c r="K473" s="5">
        <v>202</v>
      </c>
      <c r="L473" s="5">
        <v>119</v>
      </c>
      <c r="M473" s="5">
        <v>75</v>
      </c>
      <c r="N473" s="5">
        <v>61</v>
      </c>
      <c r="O473" s="5">
        <v>53</v>
      </c>
      <c r="P473" s="5">
        <v>29.4</v>
      </c>
      <c r="Q473" s="5">
        <v>21.3</v>
      </c>
      <c r="R473" s="5">
        <v>167</v>
      </c>
      <c r="S473" s="5">
        <v>142</v>
      </c>
    </row>
    <row r="474" spans="1:19" x14ac:dyDescent="0.25">
      <c r="A474" s="5" t="s">
        <v>1479</v>
      </c>
      <c r="B474" s="5" t="s">
        <v>1480</v>
      </c>
      <c r="F474" s="5">
        <v>0</v>
      </c>
      <c r="G474" s="5">
        <v>489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</row>
    <row r="475" spans="1:19" x14ac:dyDescent="0.25">
      <c r="A475" s="5" t="s">
        <v>92</v>
      </c>
      <c r="B475" s="5" t="s">
        <v>1481</v>
      </c>
      <c r="C475" s="5">
        <v>44588.956238425926</v>
      </c>
      <c r="D475" s="5">
        <v>44588.977060185185</v>
      </c>
      <c r="E475" s="5" t="s">
        <v>693</v>
      </c>
      <c r="F475" s="5">
        <v>327</v>
      </c>
      <c r="G475" s="5">
        <v>0</v>
      </c>
      <c r="H475" s="5">
        <v>10.25</v>
      </c>
      <c r="I475" s="5">
        <v>418</v>
      </c>
      <c r="J475" s="5">
        <v>276</v>
      </c>
      <c r="K475" s="5">
        <v>181</v>
      </c>
      <c r="L475" s="5">
        <v>108</v>
      </c>
      <c r="M475" s="5">
        <v>77</v>
      </c>
      <c r="N475" s="5">
        <v>66</v>
      </c>
      <c r="O475" s="5">
        <v>51</v>
      </c>
      <c r="P475" s="5">
        <v>24.1</v>
      </c>
      <c r="Q475" s="5">
        <v>20.5</v>
      </c>
      <c r="R475" s="5">
        <v>0</v>
      </c>
      <c r="S475" s="5">
        <v>0</v>
      </c>
    </row>
    <row r="476" spans="1:19" x14ac:dyDescent="0.25">
      <c r="A476" s="5" t="s">
        <v>1482</v>
      </c>
      <c r="B476" s="5" t="s">
        <v>1483</v>
      </c>
      <c r="F476" s="5">
        <v>0</v>
      </c>
      <c r="G476" s="5">
        <v>258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</row>
    <row r="477" spans="1:19" x14ac:dyDescent="0.25">
      <c r="A477" s="5" t="s">
        <v>1484</v>
      </c>
      <c r="B477" s="5" t="s">
        <v>1485</v>
      </c>
      <c r="F477" s="5">
        <v>0</v>
      </c>
      <c r="G477" s="5">
        <v>360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</row>
    <row r="478" spans="1:19" x14ac:dyDescent="0.25">
      <c r="A478" s="5" t="s">
        <v>1486</v>
      </c>
      <c r="B478" s="5" t="s">
        <v>1487</v>
      </c>
      <c r="F478" s="5">
        <v>0</v>
      </c>
      <c r="G478" s="5">
        <v>406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</row>
    <row r="479" spans="1:19" x14ac:dyDescent="0.25">
      <c r="A479" s="5" t="s">
        <v>1488</v>
      </c>
      <c r="B479" s="5" t="s">
        <v>1489</v>
      </c>
      <c r="F479" s="5">
        <v>0</v>
      </c>
      <c r="G479" s="5">
        <v>347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</row>
    <row r="480" spans="1:19" x14ac:dyDescent="0.25">
      <c r="A480" s="5" t="s">
        <v>615</v>
      </c>
      <c r="B480" s="5" t="s">
        <v>1490</v>
      </c>
      <c r="C480" s="5">
        <v>44588.515856481485</v>
      </c>
      <c r="D480" s="5">
        <v>44588.536712962959</v>
      </c>
      <c r="E480" s="5" t="s">
        <v>693</v>
      </c>
      <c r="F480" s="5">
        <v>295</v>
      </c>
      <c r="G480" s="5">
        <v>0</v>
      </c>
      <c r="H480" s="5">
        <v>9.7799999999999994</v>
      </c>
      <c r="I480" s="5">
        <v>407</v>
      </c>
      <c r="J480" s="5">
        <v>372</v>
      </c>
      <c r="K480" s="5">
        <v>164</v>
      </c>
      <c r="L480" s="5">
        <v>115</v>
      </c>
      <c r="M480" s="5">
        <v>76</v>
      </c>
      <c r="N480" s="5">
        <v>65</v>
      </c>
      <c r="O480" s="5">
        <v>49</v>
      </c>
      <c r="P480" s="5">
        <v>27</v>
      </c>
      <c r="Q480" s="5">
        <v>19.600000000000001</v>
      </c>
      <c r="R480" s="5">
        <v>182</v>
      </c>
      <c r="S480" s="5">
        <v>158</v>
      </c>
    </row>
    <row r="481" spans="1:19" x14ac:dyDescent="0.25">
      <c r="A481" s="5" t="s">
        <v>1491</v>
      </c>
      <c r="B481" s="5" t="s">
        <v>1492</v>
      </c>
      <c r="F481" s="5">
        <v>0</v>
      </c>
      <c r="G481" s="5">
        <v>377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</row>
    <row r="482" spans="1:19" x14ac:dyDescent="0.25">
      <c r="A482" s="5" t="s">
        <v>296</v>
      </c>
      <c r="B482" s="5" t="s">
        <v>1493</v>
      </c>
      <c r="C482" s="5">
        <v>44588.788217592592</v>
      </c>
      <c r="D482" s="5">
        <v>44588.809027777781</v>
      </c>
      <c r="E482" s="5" t="s">
        <v>693</v>
      </c>
      <c r="F482" s="5">
        <v>715</v>
      </c>
      <c r="G482" s="5">
        <v>0</v>
      </c>
      <c r="H482" s="5">
        <v>13.71</v>
      </c>
      <c r="I482" s="5">
        <v>1041</v>
      </c>
      <c r="J482" s="5">
        <v>641</v>
      </c>
      <c r="K482" s="5">
        <v>397</v>
      </c>
      <c r="L482" s="5">
        <v>121</v>
      </c>
      <c r="M482" s="5">
        <v>57</v>
      </c>
      <c r="N482" s="5">
        <v>99</v>
      </c>
      <c r="O482" s="5">
        <v>93</v>
      </c>
      <c r="P482" s="5">
        <v>32.799999999999997</v>
      </c>
      <c r="Q482" s="5">
        <v>27.4</v>
      </c>
      <c r="R482" s="5">
        <v>0</v>
      </c>
      <c r="S482" s="5">
        <v>0</v>
      </c>
    </row>
    <row r="483" spans="1:19" x14ac:dyDescent="0.25">
      <c r="A483" s="5" t="s">
        <v>1494</v>
      </c>
      <c r="B483" s="5" t="s">
        <v>1495</v>
      </c>
      <c r="F483" s="5">
        <v>0</v>
      </c>
      <c r="G483" s="5">
        <v>462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</row>
    <row r="484" spans="1:19" x14ac:dyDescent="0.25">
      <c r="A484" s="5" t="s">
        <v>54</v>
      </c>
      <c r="B484" s="5" t="s">
        <v>1496</v>
      </c>
      <c r="C484" s="5">
        <v>44588.438969907409</v>
      </c>
      <c r="D484" s="5">
        <v>44588.459791666668</v>
      </c>
      <c r="E484" s="5" t="s">
        <v>693</v>
      </c>
      <c r="F484" s="5">
        <v>358</v>
      </c>
      <c r="G484" s="5">
        <v>386</v>
      </c>
      <c r="H484" s="5">
        <v>10.65</v>
      </c>
      <c r="I484" s="5">
        <v>518</v>
      </c>
      <c r="J484" s="5">
        <v>340</v>
      </c>
      <c r="K484" s="5">
        <v>199</v>
      </c>
      <c r="L484" s="5">
        <v>110</v>
      </c>
      <c r="M484" s="5">
        <v>75</v>
      </c>
      <c r="N484" s="5">
        <v>64</v>
      </c>
      <c r="O484" s="5">
        <v>54</v>
      </c>
      <c r="P484" s="5">
        <v>26.1</v>
      </c>
      <c r="Q484" s="5">
        <v>21.3</v>
      </c>
      <c r="R484" s="5">
        <v>0</v>
      </c>
      <c r="S484" s="5">
        <v>0</v>
      </c>
    </row>
    <row r="485" spans="1:19" x14ac:dyDescent="0.25">
      <c r="A485" s="5" t="s">
        <v>392</v>
      </c>
      <c r="B485" s="5" t="s">
        <v>1497</v>
      </c>
      <c r="C485" s="5">
        <v>44587.934155092589</v>
      </c>
      <c r="D485" s="5">
        <v>44587.954976851855</v>
      </c>
      <c r="E485" s="5" t="s">
        <v>693</v>
      </c>
      <c r="F485" s="5">
        <v>360</v>
      </c>
      <c r="G485" s="5">
        <v>0</v>
      </c>
      <c r="H485" s="5">
        <v>10.59</v>
      </c>
      <c r="I485" s="5">
        <v>536</v>
      </c>
      <c r="J485" s="5">
        <v>447</v>
      </c>
      <c r="K485" s="5">
        <v>200</v>
      </c>
      <c r="L485" s="5">
        <v>97</v>
      </c>
      <c r="M485" s="5">
        <v>77</v>
      </c>
      <c r="N485" s="5">
        <v>80</v>
      </c>
      <c r="O485" s="5">
        <v>53</v>
      </c>
      <c r="P485" s="5">
        <v>28.8</v>
      </c>
      <c r="Q485" s="5">
        <v>21.2</v>
      </c>
      <c r="R485" s="5">
        <v>0</v>
      </c>
      <c r="S485" s="5">
        <v>0</v>
      </c>
    </row>
    <row r="486" spans="1:19" x14ac:dyDescent="0.25">
      <c r="A486" s="5" t="s">
        <v>1498</v>
      </c>
      <c r="B486" s="5" t="s">
        <v>1499</v>
      </c>
      <c r="F486" s="5">
        <v>0</v>
      </c>
      <c r="G486" s="5">
        <v>417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</row>
    <row r="487" spans="1:19" x14ac:dyDescent="0.25">
      <c r="A487" s="5" t="s">
        <v>462</v>
      </c>
      <c r="B487" s="5" t="s">
        <v>1500</v>
      </c>
      <c r="C487" s="5">
        <v>44587.847581018519</v>
      </c>
      <c r="D487" s="5">
        <v>44587.868391203701</v>
      </c>
      <c r="E487" s="5" t="s">
        <v>693</v>
      </c>
      <c r="F487" s="5">
        <v>341</v>
      </c>
      <c r="G487" s="5">
        <v>0</v>
      </c>
      <c r="H487" s="5">
        <v>10.45</v>
      </c>
      <c r="I487" s="5">
        <v>399</v>
      </c>
      <c r="J487" s="5">
        <v>296</v>
      </c>
      <c r="K487" s="5">
        <v>189</v>
      </c>
      <c r="L487" s="5">
        <v>107</v>
      </c>
      <c r="M487" s="5">
        <v>75</v>
      </c>
      <c r="N487" s="5">
        <v>61</v>
      </c>
      <c r="O487" s="5">
        <v>52</v>
      </c>
      <c r="P487" s="5">
        <v>24.8</v>
      </c>
      <c r="Q487" s="5">
        <v>20.9</v>
      </c>
      <c r="R487" s="5">
        <v>149</v>
      </c>
      <c r="S487" s="5">
        <v>133</v>
      </c>
    </row>
    <row r="488" spans="1:19" x14ac:dyDescent="0.25">
      <c r="A488" s="5" t="s">
        <v>1501</v>
      </c>
      <c r="B488" s="5" t="s">
        <v>1502</v>
      </c>
      <c r="C488" s="5">
        <v>44588.433356481481</v>
      </c>
      <c r="D488" s="5">
        <v>44588.45416666667</v>
      </c>
      <c r="E488" s="5" t="s">
        <v>693</v>
      </c>
      <c r="F488" s="5">
        <v>278</v>
      </c>
      <c r="G488" s="5">
        <v>341</v>
      </c>
      <c r="H488" s="5">
        <v>9.57</v>
      </c>
      <c r="I488" s="5">
        <v>368</v>
      </c>
      <c r="J488" s="5">
        <v>333</v>
      </c>
      <c r="K488" s="5">
        <v>155</v>
      </c>
      <c r="L488" s="5">
        <v>113</v>
      </c>
      <c r="M488" s="5">
        <v>78</v>
      </c>
      <c r="N488" s="5">
        <v>72</v>
      </c>
      <c r="O488" s="5">
        <v>48</v>
      </c>
      <c r="P488" s="5">
        <v>25.9</v>
      </c>
      <c r="Q488" s="5">
        <v>19.100000000000001</v>
      </c>
      <c r="R488" s="5">
        <v>160</v>
      </c>
      <c r="S488" s="5">
        <v>131</v>
      </c>
    </row>
    <row r="489" spans="1:19" x14ac:dyDescent="0.25">
      <c r="A489" s="5" t="s">
        <v>52</v>
      </c>
      <c r="B489" s="5" t="s">
        <v>1503</v>
      </c>
      <c r="C489" s="5">
        <v>44588.45107638889</v>
      </c>
      <c r="D489" s="5">
        <v>44588.471898148149</v>
      </c>
      <c r="E489" s="5" t="s">
        <v>693</v>
      </c>
      <c r="F489" s="5">
        <v>331</v>
      </c>
      <c r="G489" s="5">
        <v>411</v>
      </c>
      <c r="H489" s="5">
        <v>10.3</v>
      </c>
      <c r="I489" s="5">
        <v>459</v>
      </c>
      <c r="J489" s="5">
        <v>331</v>
      </c>
      <c r="K489" s="5">
        <v>184</v>
      </c>
      <c r="L489" s="5">
        <v>108</v>
      </c>
      <c r="M489" s="5">
        <v>75</v>
      </c>
      <c r="N489" s="5">
        <v>66</v>
      </c>
      <c r="O489" s="5">
        <v>52</v>
      </c>
      <c r="P489" s="5">
        <v>25.8</v>
      </c>
      <c r="Q489" s="5">
        <v>20.6</v>
      </c>
      <c r="R489" s="5">
        <v>0</v>
      </c>
      <c r="S489" s="5">
        <v>0</v>
      </c>
    </row>
    <row r="490" spans="1:19" x14ac:dyDescent="0.25">
      <c r="A490" s="5" t="s">
        <v>336</v>
      </c>
      <c r="B490" s="5" t="s">
        <v>1504</v>
      </c>
      <c r="C490" s="5">
        <v>44588.951377314814</v>
      </c>
      <c r="D490" s="5">
        <v>44588.972222222219</v>
      </c>
      <c r="E490" s="5" t="s">
        <v>693</v>
      </c>
      <c r="F490" s="5">
        <v>261</v>
      </c>
      <c r="G490" s="5">
        <v>0</v>
      </c>
      <c r="H490" s="5">
        <v>9.27</v>
      </c>
      <c r="I490" s="5">
        <v>0</v>
      </c>
      <c r="J490" s="5">
        <v>420</v>
      </c>
      <c r="K490" s="5">
        <v>145</v>
      </c>
      <c r="L490" s="5">
        <v>133</v>
      </c>
      <c r="M490" s="5">
        <v>80</v>
      </c>
      <c r="N490" s="5">
        <v>65</v>
      </c>
      <c r="O490" s="5">
        <v>45</v>
      </c>
      <c r="P490" s="5">
        <v>28.2</v>
      </c>
      <c r="Q490" s="5">
        <v>18.5</v>
      </c>
      <c r="R490" s="5">
        <v>178</v>
      </c>
      <c r="S490" s="5">
        <v>152</v>
      </c>
    </row>
    <row r="491" spans="1:19" x14ac:dyDescent="0.25">
      <c r="A491" s="5" t="s">
        <v>174</v>
      </c>
      <c r="B491" s="5" t="s">
        <v>1505</v>
      </c>
      <c r="C491" s="5">
        <v>44589.438564814816</v>
      </c>
      <c r="D491" s="5">
        <v>44589.459363425929</v>
      </c>
      <c r="E491" s="5" t="s">
        <v>693</v>
      </c>
      <c r="F491" s="5">
        <v>337</v>
      </c>
      <c r="G491" s="5">
        <v>364</v>
      </c>
      <c r="H491" s="5">
        <v>10.32</v>
      </c>
      <c r="I491" s="5">
        <v>452</v>
      </c>
      <c r="J491" s="5">
        <v>293</v>
      </c>
      <c r="K491" s="5">
        <v>187</v>
      </c>
      <c r="L491" s="5">
        <v>100</v>
      </c>
      <c r="M491" s="5">
        <v>75</v>
      </c>
      <c r="N491" s="5">
        <v>71</v>
      </c>
      <c r="O491" s="5">
        <v>53</v>
      </c>
      <c r="P491" s="5">
        <v>24.7</v>
      </c>
      <c r="Q491" s="5">
        <v>20.6</v>
      </c>
      <c r="R491" s="5">
        <v>0</v>
      </c>
      <c r="S491" s="5">
        <v>0</v>
      </c>
    </row>
    <row r="492" spans="1:19" x14ac:dyDescent="0.25">
      <c r="A492" s="5" t="s">
        <v>1506</v>
      </c>
      <c r="B492" s="5" t="s">
        <v>1507</v>
      </c>
      <c r="F492" s="5">
        <v>0</v>
      </c>
      <c r="G492" s="5">
        <v>242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</row>
    <row r="493" spans="1:19" x14ac:dyDescent="0.25">
      <c r="A493" s="5" t="s">
        <v>273</v>
      </c>
      <c r="B493" s="5" t="s">
        <v>1508</v>
      </c>
      <c r="F493" s="5">
        <v>0</v>
      </c>
      <c r="G493" s="5">
        <v>419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</row>
    <row r="494" spans="1:19" x14ac:dyDescent="0.25">
      <c r="A494" s="5" t="s">
        <v>428</v>
      </c>
      <c r="B494" s="5" t="s">
        <v>1509</v>
      </c>
      <c r="C494" s="5">
        <v>44588.207592592589</v>
      </c>
      <c r="D494" s="5">
        <v>44588.228402777779</v>
      </c>
      <c r="E494" s="5" t="s">
        <v>693</v>
      </c>
      <c r="F494" s="5">
        <v>566</v>
      </c>
      <c r="G494" s="5">
        <v>726</v>
      </c>
      <c r="H494" s="5">
        <v>12.62</v>
      </c>
      <c r="I494" s="5">
        <v>646</v>
      </c>
      <c r="J494" s="5">
        <v>574</v>
      </c>
      <c r="K494" s="5">
        <v>314</v>
      </c>
      <c r="L494" s="5">
        <v>115</v>
      </c>
      <c r="M494" s="5">
        <v>77</v>
      </c>
      <c r="N494" s="5">
        <v>85</v>
      </c>
      <c r="O494" s="5">
        <v>64</v>
      </c>
      <c r="P494" s="5">
        <v>31.5</v>
      </c>
      <c r="Q494" s="5">
        <v>25.3</v>
      </c>
      <c r="R494" s="5">
        <v>178</v>
      </c>
      <c r="S494" s="5">
        <v>157</v>
      </c>
    </row>
    <row r="495" spans="1:19" x14ac:dyDescent="0.25">
      <c r="A495" s="5" t="s">
        <v>1510</v>
      </c>
      <c r="B495" s="5" t="s">
        <v>1511</v>
      </c>
      <c r="F495" s="5">
        <v>0</v>
      </c>
      <c r="G495" s="5">
        <v>237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</row>
    <row r="496" spans="1:19" x14ac:dyDescent="0.25">
      <c r="A496" s="5" t="s">
        <v>1512</v>
      </c>
      <c r="B496" s="5" t="s">
        <v>1513</v>
      </c>
      <c r="F496" s="5">
        <v>0</v>
      </c>
      <c r="G496" s="5">
        <v>512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</row>
    <row r="497" spans="1:19" x14ac:dyDescent="0.25">
      <c r="A497" s="5" t="s">
        <v>1514</v>
      </c>
      <c r="B497" s="5" t="s">
        <v>1515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</row>
    <row r="498" spans="1:19" x14ac:dyDescent="0.25">
      <c r="A498" s="5" t="s">
        <v>247</v>
      </c>
      <c r="B498" s="5" t="s">
        <v>1516</v>
      </c>
      <c r="C498" s="5">
        <v>44588.780509259261</v>
      </c>
      <c r="D498" s="5">
        <v>44588.80133101852</v>
      </c>
      <c r="E498" s="5" t="s">
        <v>693</v>
      </c>
      <c r="F498" s="5">
        <v>614</v>
      </c>
      <c r="G498" s="5">
        <v>611</v>
      </c>
      <c r="H498" s="5">
        <v>12.77</v>
      </c>
      <c r="I498" s="5">
        <v>502</v>
      </c>
      <c r="J498" s="5">
        <v>718</v>
      </c>
      <c r="K498" s="5">
        <v>341</v>
      </c>
      <c r="L498" s="5">
        <v>121</v>
      </c>
      <c r="M498" s="5">
        <v>75</v>
      </c>
      <c r="N498" s="5">
        <v>87</v>
      </c>
      <c r="O498" s="5">
        <v>67</v>
      </c>
      <c r="P498" s="5">
        <v>34.1</v>
      </c>
      <c r="Q498" s="5">
        <v>25.5</v>
      </c>
      <c r="R498" s="5">
        <v>177</v>
      </c>
      <c r="S498" s="5">
        <v>159</v>
      </c>
    </row>
    <row r="499" spans="1:19" x14ac:dyDescent="0.25">
      <c r="A499" s="5" t="s">
        <v>440</v>
      </c>
      <c r="B499" s="5" t="s">
        <v>1517</v>
      </c>
      <c r="C499" s="5">
        <v>44589.111770833333</v>
      </c>
      <c r="D499" s="5">
        <v>44589.132557870369</v>
      </c>
      <c r="E499" s="5" t="s">
        <v>693</v>
      </c>
      <c r="F499" s="5">
        <v>307</v>
      </c>
      <c r="G499" s="5">
        <v>0</v>
      </c>
      <c r="H499" s="5">
        <v>10.06</v>
      </c>
      <c r="I499" s="5">
        <v>0</v>
      </c>
      <c r="J499" s="5">
        <v>192</v>
      </c>
      <c r="K499" s="5">
        <v>171</v>
      </c>
      <c r="L499" s="5">
        <v>84</v>
      </c>
      <c r="M499" s="5">
        <v>78</v>
      </c>
      <c r="N499" s="5">
        <v>52</v>
      </c>
      <c r="O499" s="5">
        <v>49</v>
      </c>
      <c r="P499" s="5">
        <v>21.1</v>
      </c>
      <c r="Q499" s="5">
        <v>20.100000000000001</v>
      </c>
      <c r="R499" s="5">
        <v>166</v>
      </c>
      <c r="S499" s="5">
        <v>160</v>
      </c>
    </row>
    <row r="500" spans="1:19" x14ac:dyDescent="0.25">
      <c r="A500" s="5" t="s">
        <v>1518</v>
      </c>
      <c r="B500" s="5" t="s">
        <v>1519</v>
      </c>
      <c r="F500" s="5">
        <v>0</v>
      </c>
      <c r="G500" s="5">
        <v>384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</row>
    <row r="501" spans="1:19" x14ac:dyDescent="0.25">
      <c r="A501" s="5" t="s">
        <v>1520</v>
      </c>
      <c r="B501" s="5" t="s">
        <v>1521</v>
      </c>
      <c r="F501" s="5">
        <v>0</v>
      </c>
      <c r="G501" s="5">
        <v>345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</row>
    <row r="502" spans="1:19" x14ac:dyDescent="0.25">
      <c r="A502" s="5" t="s">
        <v>340</v>
      </c>
      <c r="B502" s="5" t="s">
        <v>1522</v>
      </c>
      <c r="C502" s="5">
        <v>44588.437430555554</v>
      </c>
      <c r="D502" s="5">
        <v>44588.458240740743</v>
      </c>
      <c r="E502" s="5" t="s">
        <v>693</v>
      </c>
      <c r="F502" s="5">
        <v>355</v>
      </c>
      <c r="G502" s="5">
        <v>0</v>
      </c>
      <c r="H502" s="5">
        <v>10.47</v>
      </c>
      <c r="I502" s="5">
        <v>500</v>
      </c>
      <c r="J502" s="5">
        <v>476</v>
      </c>
      <c r="K502" s="5">
        <v>197</v>
      </c>
      <c r="L502" s="5">
        <v>105</v>
      </c>
      <c r="M502" s="5">
        <v>74</v>
      </c>
      <c r="N502" s="5">
        <v>84</v>
      </c>
      <c r="O502" s="5">
        <v>55</v>
      </c>
      <c r="P502" s="5">
        <v>29.5</v>
      </c>
      <c r="Q502" s="5">
        <v>20.9</v>
      </c>
      <c r="R502" s="5">
        <v>0</v>
      </c>
      <c r="S502" s="5">
        <v>0</v>
      </c>
    </row>
    <row r="503" spans="1:19" x14ac:dyDescent="0.25">
      <c r="A503" s="5" t="s">
        <v>50</v>
      </c>
      <c r="B503" s="5" t="s">
        <v>1523</v>
      </c>
      <c r="C503" s="5">
        <v>44588.720127314817</v>
      </c>
      <c r="D503" s="5">
        <v>44588.740937499999</v>
      </c>
      <c r="E503" s="5" t="s">
        <v>693</v>
      </c>
      <c r="F503" s="5">
        <v>414</v>
      </c>
      <c r="G503" s="5">
        <v>422</v>
      </c>
      <c r="H503" s="5">
        <v>11.27</v>
      </c>
      <c r="I503" s="5">
        <v>560</v>
      </c>
      <c r="J503" s="5">
        <v>278</v>
      </c>
      <c r="K503" s="5">
        <v>230</v>
      </c>
      <c r="L503" s="5">
        <v>100</v>
      </c>
      <c r="M503" s="5">
        <v>79</v>
      </c>
      <c r="N503" s="5">
        <v>79</v>
      </c>
      <c r="O503" s="5">
        <v>54</v>
      </c>
      <c r="P503" s="5">
        <v>24.2</v>
      </c>
      <c r="Q503" s="5">
        <v>22.5</v>
      </c>
      <c r="R503" s="5">
        <v>0</v>
      </c>
      <c r="S503" s="5">
        <v>0</v>
      </c>
    </row>
    <row r="504" spans="1:19" x14ac:dyDescent="0.25">
      <c r="A504" s="5" t="s">
        <v>1524</v>
      </c>
      <c r="B504" s="5" t="s">
        <v>1525</v>
      </c>
      <c r="F504" s="5">
        <v>0</v>
      </c>
      <c r="G504" s="5">
        <v>426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</row>
    <row r="505" spans="1:19" x14ac:dyDescent="0.25">
      <c r="A505" s="5" t="s">
        <v>1526</v>
      </c>
      <c r="B505" s="5" t="s">
        <v>1527</v>
      </c>
      <c r="F505" s="5">
        <v>0</v>
      </c>
      <c r="G505" s="5">
        <v>340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</row>
    <row r="506" spans="1:19" x14ac:dyDescent="0.25">
      <c r="A506" s="5" t="s">
        <v>498</v>
      </c>
      <c r="B506" s="5" t="s">
        <v>1528</v>
      </c>
      <c r="C506" s="5">
        <v>44588.826458333337</v>
      </c>
      <c r="D506" s="5">
        <v>44588.847280092596</v>
      </c>
      <c r="E506" s="5" t="s">
        <v>693</v>
      </c>
      <c r="F506" s="5">
        <v>463</v>
      </c>
      <c r="G506" s="5">
        <v>544</v>
      </c>
      <c r="H506" s="5">
        <v>11.73</v>
      </c>
      <c r="I506" s="5">
        <v>578</v>
      </c>
      <c r="J506" s="5">
        <v>422</v>
      </c>
      <c r="K506" s="5">
        <v>257</v>
      </c>
      <c r="L506" s="5">
        <v>114</v>
      </c>
      <c r="M506" s="5">
        <v>76</v>
      </c>
      <c r="N506" s="5">
        <v>72</v>
      </c>
      <c r="O506" s="5">
        <v>59</v>
      </c>
      <c r="P506" s="5">
        <v>28.2</v>
      </c>
      <c r="Q506" s="5">
        <v>23.5</v>
      </c>
      <c r="R506" s="5">
        <v>181</v>
      </c>
      <c r="S506" s="5">
        <v>171</v>
      </c>
    </row>
    <row r="507" spans="1:19" x14ac:dyDescent="0.25">
      <c r="A507" s="5" t="s">
        <v>1529</v>
      </c>
      <c r="B507" s="5" t="s">
        <v>1530</v>
      </c>
      <c r="F507" s="5">
        <v>0</v>
      </c>
      <c r="G507" s="5">
        <v>410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</row>
    <row r="508" spans="1:19" x14ac:dyDescent="0.25">
      <c r="A508" s="5" t="s">
        <v>1531</v>
      </c>
      <c r="B508" s="5" t="s">
        <v>1532</v>
      </c>
      <c r="F508" s="5">
        <v>0</v>
      </c>
      <c r="G508" s="5">
        <v>431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</row>
    <row r="509" spans="1:19" x14ac:dyDescent="0.25">
      <c r="A509" s="5" t="s">
        <v>1533</v>
      </c>
      <c r="B509" s="5" t="s">
        <v>1534</v>
      </c>
      <c r="F509" s="5">
        <v>0</v>
      </c>
      <c r="G509" s="5">
        <v>343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</row>
    <row r="510" spans="1:19" x14ac:dyDescent="0.25">
      <c r="A510" s="5" t="s">
        <v>1535</v>
      </c>
      <c r="B510" s="5" t="s">
        <v>1536</v>
      </c>
      <c r="F510" s="5">
        <v>0</v>
      </c>
      <c r="G510" s="5">
        <v>257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</row>
    <row r="511" spans="1:19" x14ac:dyDescent="0.25">
      <c r="A511" s="5" t="s">
        <v>239</v>
      </c>
      <c r="B511" s="5" t="s">
        <v>1537</v>
      </c>
      <c r="C511" s="5">
        <v>44588.453819444447</v>
      </c>
      <c r="D511" s="5">
        <v>44588.474629629629</v>
      </c>
      <c r="E511" s="5" t="s">
        <v>693</v>
      </c>
      <c r="F511" s="5">
        <v>649</v>
      </c>
      <c r="G511" s="5">
        <v>793</v>
      </c>
      <c r="H511" s="5">
        <v>13.27</v>
      </c>
      <c r="I511" s="5">
        <v>372</v>
      </c>
      <c r="J511" s="5">
        <v>585</v>
      </c>
      <c r="K511" s="5">
        <v>361</v>
      </c>
      <c r="L511" s="5">
        <v>112</v>
      </c>
      <c r="M511" s="5">
        <v>77</v>
      </c>
      <c r="N511" s="5">
        <v>88</v>
      </c>
      <c r="O511" s="5">
        <v>68</v>
      </c>
      <c r="P511" s="5">
        <v>31.7</v>
      </c>
      <c r="Q511" s="5">
        <v>26.5</v>
      </c>
      <c r="R511" s="5">
        <v>147</v>
      </c>
      <c r="S511" s="5">
        <v>133</v>
      </c>
    </row>
    <row r="512" spans="1:19" x14ac:dyDescent="0.25">
      <c r="A512" s="5" t="s">
        <v>522</v>
      </c>
      <c r="B512" s="5" t="s">
        <v>1538</v>
      </c>
      <c r="C512" s="5">
        <v>44588.115081018521</v>
      </c>
      <c r="D512" s="5">
        <v>44588.135891203703</v>
      </c>
      <c r="E512" s="5" t="s">
        <v>693</v>
      </c>
      <c r="F512" s="5">
        <v>429</v>
      </c>
      <c r="G512" s="5">
        <v>449</v>
      </c>
      <c r="H512" s="5">
        <v>11.32</v>
      </c>
      <c r="I512" s="5">
        <v>591</v>
      </c>
      <c r="J512" s="5">
        <v>424</v>
      </c>
      <c r="K512" s="5">
        <v>239</v>
      </c>
      <c r="L512" s="5">
        <v>114</v>
      </c>
      <c r="M512" s="5">
        <v>78</v>
      </c>
      <c r="N512" s="5">
        <v>73</v>
      </c>
      <c r="O512" s="5">
        <v>56</v>
      </c>
      <c r="P512" s="5">
        <v>28.3</v>
      </c>
      <c r="Q512" s="5">
        <v>22.7</v>
      </c>
      <c r="R512" s="5">
        <v>0</v>
      </c>
      <c r="S512" s="5">
        <v>0</v>
      </c>
    </row>
    <row r="513" spans="1:19" x14ac:dyDescent="0.25">
      <c r="A513" s="5" t="s">
        <v>1539</v>
      </c>
      <c r="B513" s="5" t="s">
        <v>1540</v>
      </c>
      <c r="F513" s="5">
        <v>0</v>
      </c>
      <c r="G513" s="5">
        <v>386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</row>
    <row r="514" spans="1:19" x14ac:dyDescent="0.25">
      <c r="A514" s="5" t="s">
        <v>1541</v>
      </c>
      <c r="B514" s="5" t="s">
        <v>1542</v>
      </c>
      <c r="F514" s="5">
        <v>0</v>
      </c>
      <c r="G514" s="5">
        <v>308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</row>
    <row r="515" spans="1:19" x14ac:dyDescent="0.25">
      <c r="A515" s="5" t="s">
        <v>1543</v>
      </c>
      <c r="B515" s="5" t="s">
        <v>1544</v>
      </c>
      <c r="F515" s="5">
        <v>0</v>
      </c>
      <c r="G515" s="5">
        <v>422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</row>
    <row r="516" spans="1:19" x14ac:dyDescent="0.25">
      <c r="A516" s="5" t="s">
        <v>1545</v>
      </c>
      <c r="B516" s="5" t="s">
        <v>1546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</row>
    <row r="517" spans="1:19" x14ac:dyDescent="0.25">
      <c r="A517" s="5" t="s">
        <v>460</v>
      </c>
      <c r="B517" s="5" t="s">
        <v>1547</v>
      </c>
      <c r="F517" s="5">
        <v>0</v>
      </c>
      <c r="G517" s="5">
        <v>376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</row>
    <row r="518" spans="1:19" x14ac:dyDescent="0.25">
      <c r="A518" s="5" t="s">
        <v>1548</v>
      </c>
      <c r="B518" s="5" t="s">
        <v>1549</v>
      </c>
      <c r="F518" s="5">
        <v>0</v>
      </c>
      <c r="G518" s="5">
        <v>251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</row>
    <row r="519" spans="1:19" x14ac:dyDescent="0.25">
      <c r="A519" s="5" t="s">
        <v>1550</v>
      </c>
      <c r="B519" s="5" t="s">
        <v>1551</v>
      </c>
      <c r="F519" s="5">
        <v>0</v>
      </c>
      <c r="G519" s="5">
        <v>605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</row>
    <row r="520" spans="1:19" x14ac:dyDescent="0.25">
      <c r="A520" s="5" t="s">
        <v>570</v>
      </c>
      <c r="B520" s="5" t="s">
        <v>1552</v>
      </c>
      <c r="C520" s="5">
        <v>44587.907916666663</v>
      </c>
      <c r="D520" s="5">
        <v>44587.928738425922</v>
      </c>
      <c r="E520" s="5" t="s">
        <v>693</v>
      </c>
      <c r="F520" s="5">
        <v>325</v>
      </c>
      <c r="G520" s="5">
        <v>663</v>
      </c>
      <c r="H520" s="5">
        <v>10.18</v>
      </c>
      <c r="I520" s="5">
        <v>478</v>
      </c>
      <c r="J520" s="5">
        <v>397</v>
      </c>
      <c r="K520" s="5">
        <v>180</v>
      </c>
      <c r="L520" s="5">
        <v>119</v>
      </c>
      <c r="M520" s="5">
        <v>75</v>
      </c>
      <c r="N520" s="5">
        <v>81</v>
      </c>
      <c r="O520" s="5">
        <v>53</v>
      </c>
      <c r="P520" s="5">
        <v>27.6</v>
      </c>
      <c r="Q520" s="5">
        <v>20.399999999999999</v>
      </c>
      <c r="R520" s="5">
        <v>0</v>
      </c>
      <c r="S520" s="5">
        <v>0</v>
      </c>
    </row>
    <row r="521" spans="1:19" x14ac:dyDescent="0.25">
      <c r="A521" s="5" t="s">
        <v>1553</v>
      </c>
      <c r="B521" s="5" t="s">
        <v>1554</v>
      </c>
      <c r="F521" s="5">
        <v>0</v>
      </c>
      <c r="G521" s="5">
        <v>437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</row>
    <row r="522" spans="1:19" x14ac:dyDescent="0.25">
      <c r="A522" s="5" t="s">
        <v>1555</v>
      </c>
      <c r="B522" s="5" t="s">
        <v>1556</v>
      </c>
      <c r="F522" s="5">
        <v>0</v>
      </c>
      <c r="G522" s="5">
        <v>655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</row>
    <row r="523" spans="1:19" x14ac:dyDescent="0.25">
      <c r="A523" s="5" t="s">
        <v>249</v>
      </c>
      <c r="B523" s="5" t="s">
        <v>1557</v>
      </c>
      <c r="C523" s="5">
        <v>44588.481307870374</v>
      </c>
      <c r="D523" s="5">
        <v>44588.502129629633</v>
      </c>
      <c r="E523" s="5" t="s">
        <v>693</v>
      </c>
      <c r="F523" s="5">
        <v>509</v>
      </c>
      <c r="G523" s="5">
        <v>0</v>
      </c>
      <c r="H523" s="5">
        <v>12.17</v>
      </c>
      <c r="I523" s="5">
        <v>524</v>
      </c>
      <c r="J523" s="5">
        <v>770</v>
      </c>
      <c r="K523" s="5">
        <v>283</v>
      </c>
      <c r="L523" s="5">
        <v>104</v>
      </c>
      <c r="M523" s="5">
        <v>76</v>
      </c>
      <c r="N523" s="5">
        <v>90</v>
      </c>
      <c r="O523" s="5">
        <v>62</v>
      </c>
      <c r="P523" s="5">
        <v>35</v>
      </c>
      <c r="Q523" s="5">
        <v>24.3</v>
      </c>
      <c r="R523" s="5">
        <v>186</v>
      </c>
      <c r="S523" s="5">
        <v>171</v>
      </c>
    </row>
    <row r="524" spans="1:19" x14ac:dyDescent="0.25">
      <c r="A524" s="5" t="s">
        <v>1558</v>
      </c>
      <c r="B524" s="5" t="s">
        <v>1559</v>
      </c>
      <c r="F524" s="5">
        <v>0</v>
      </c>
      <c r="G524" s="5">
        <v>504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</row>
    <row r="525" spans="1:19" x14ac:dyDescent="0.25">
      <c r="A525" s="5" t="s">
        <v>1560</v>
      </c>
      <c r="B525" s="5" t="s">
        <v>1561</v>
      </c>
      <c r="F525" s="5">
        <v>0</v>
      </c>
      <c r="G525" s="5">
        <v>505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</row>
    <row r="526" spans="1:19" x14ac:dyDescent="0.25">
      <c r="A526" s="5" t="s">
        <v>1562</v>
      </c>
      <c r="B526" s="5" t="s">
        <v>1563</v>
      </c>
      <c r="F526" s="5">
        <v>0</v>
      </c>
      <c r="G526" s="5">
        <v>226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</row>
    <row r="527" spans="1:19" x14ac:dyDescent="0.25">
      <c r="A527" s="5" t="s">
        <v>1564</v>
      </c>
      <c r="B527" s="5" t="s">
        <v>1565</v>
      </c>
      <c r="F527" s="5">
        <v>0</v>
      </c>
      <c r="G527" s="5">
        <v>551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</row>
    <row r="528" spans="1:19" x14ac:dyDescent="0.25">
      <c r="A528" s="5" t="s">
        <v>164</v>
      </c>
      <c r="B528" s="5" t="s">
        <v>1566</v>
      </c>
      <c r="C528" s="5">
        <v>44588.047326388885</v>
      </c>
      <c r="D528" s="5">
        <v>44588.068148148152</v>
      </c>
      <c r="E528" s="5" t="s">
        <v>693</v>
      </c>
      <c r="F528" s="5">
        <v>265</v>
      </c>
      <c r="G528" s="5">
        <v>0</v>
      </c>
      <c r="H528" s="5">
        <v>9.23</v>
      </c>
      <c r="I528" s="5">
        <v>0</v>
      </c>
      <c r="J528" s="5">
        <v>379</v>
      </c>
      <c r="K528" s="5">
        <v>147</v>
      </c>
      <c r="L528" s="5">
        <v>122</v>
      </c>
      <c r="M528" s="5">
        <v>75</v>
      </c>
      <c r="N528" s="5">
        <v>55</v>
      </c>
      <c r="O528" s="5">
        <v>46</v>
      </c>
      <c r="P528" s="5">
        <v>27.1</v>
      </c>
      <c r="Q528" s="5">
        <v>18.5</v>
      </c>
      <c r="R528" s="5">
        <v>175</v>
      </c>
      <c r="S528" s="5">
        <v>152</v>
      </c>
    </row>
    <row r="529" spans="1:19" x14ac:dyDescent="0.25">
      <c r="A529" s="5" t="s">
        <v>1567</v>
      </c>
      <c r="B529" s="5" t="s">
        <v>1568</v>
      </c>
      <c r="F529" s="5">
        <v>0</v>
      </c>
      <c r="G529" s="5">
        <v>619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</row>
    <row r="530" spans="1:19" x14ac:dyDescent="0.25">
      <c r="A530" s="5" t="s">
        <v>1569</v>
      </c>
      <c r="B530" s="5" t="s">
        <v>1570</v>
      </c>
      <c r="C530" s="5">
        <v>44588.471909722219</v>
      </c>
      <c r="D530" s="5">
        <v>44588.492731481485</v>
      </c>
      <c r="E530" s="5" t="s">
        <v>693</v>
      </c>
      <c r="F530" s="5">
        <v>419</v>
      </c>
      <c r="G530" s="5">
        <v>439</v>
      </c>
      <c r="H530" s="5">
        <v>11.25</v>
      </c>
      <c r="I530" s="5">
        <v>516</v>
      </c>
      <c r="J530" s="5">
        <v>432</v>
      </c>
      <c r="K530" s="5">
        <v>233</v>
      </c>
      <c r="L530" s="5">
        <v>98</v>
      </c>
      <c r="M530" s="5">
        <v>71</v>
      </c>
      <c r="N530" s="5">
        <v>94</v>
      </c>
      <c r="O530" s="5">
        <v>61</v>
      </c>
      <c r="P530" s="5">
        <v>28.5</v>
      </c>
      <c r="Q530" s="5">
        <v>22.5</v>
      </c>
      <c r="R530" s="5">
        <v>177</v>
      </c>
      <c r="S530" s="5">
        <v>160</v>
      </c>
    </row>
    <row r="531" spans="1:19" x14ac:dyDescent="0.25">
      <c r="A531" s="5" t="s">
        <v>176</v>
      </c>
      <c r="B531" s="5" t="s">
        <v>1571</v>
      </c>
      <c r="C531" s="5">
        <v>44587.984016203707</v>
      </c>
      <c r="D531" s="5">
        <v>44588.004895833335</v>
      </c>
      <c r="E531" s="5" t="s">
        <v>693</v>
      </c>
      <c r="F531" s="5">
        <v>326</v>
      </c>
      <c r="G531" s="5">
        <v>0</v>
      </c>
      <c r="H531" s="5">
        <v>10.130000000000001</v>
      </c>
      <c r="I531" s="5">
        <v>483</v>
      </c>
      <c r="J531" s="5">
        <v>461</v>
      </c>
      <c r="K531" s="5">
        <v>181</v>
      </c>
      <c r="L531" s="5">
        <v>115</v>
      </c>
      <c r="M531" s="5">
        <v>75</v>
      </c>
      <c r="N531" s="5">
        <v>65</v>
      </c>
      <c r="O531" s="5">
        <v>51</v>
      </c>
      <c r="P531" s="5">
        <v>29.1</v>
      </c>
      <c r="Q531" s="5">
        <v>20.3</v>
      </c>
      <c r="R531" s="5">
        <v>0</v>
      </c>
      <c r="S531" s="5">
        <v>0</v>
      </c>
    </row>
    <row r="532" spans="1:19" x14ac:dyDescent="0.25">
      <c r="A532" s="5" t="s">
        <v>562</v>
      </c>
      <c r="B532" s="5" t="s">
        <v>1572</v>
      </c>
      <c r="C532" s="5">
        <v>44588.083310185182</v>
      </c>
      <c r="D532" s="5">
        <v>44588.104166666664</v>
      </c>
      <c r="E532" s="5" t="s">
        <v>693</v>
      </c>
      <c r="F532" s="5">
        <v>384</v>
      </c>
      <c r="G532" s="5">
        <v>407</v>
      </c>
      <c r="H532" s="5">
        <v>10.94</v>
      </c>
      <c r="I532" s="5">
        <v>0</v>
      </c>
      <c r="J532" s="5">
        <v>430</v>
      </c>
      <c r="K532" s="5">
        <v>213</v>
      </c>
      <c r="L532" s="5">
        <v>108</v>
      </c>
      <c r="M532" s="5">
        <v>77</v>
      </c>
      <c r="N532" s="5">
        <v>81</v>
      </c>
      <c r="O532" s="5">
        <v>54</v>
      </c>
      <c r="P532" s="5">
        <v>28.4</v>
      </c>
      <c r="Q532" s="5">
        <v>21.9</v>
      </c>
      <c r="R532" s="5">
        <v>178</v>
      </c>
      <c r="S532" s="5">
        <v>163</v>
      </c>
    </row>
    <row r="533" spans="1:19" x14ac:dyDescent="0.25">
      <c r="A533" s="5" t="s">
        <v>1573</v>
      </c>
      <c r="B533" s="5" t="s">
        <v>1574</v>
      </c>
      <c r="F533" s="5">
        <v>0</v>
      </c>
      <c r="G533" s="5">
        <v>536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</row>
    <row r="534" spans="1:19" x14ac:dyDescent="0.25">
      <c r="A534" s="5" t="s">
        <v>1575</v>
      </c>
      <c r="B534" s="5" t="s">
        <v>1576</v>
      </c>
      <c r="F534" s="5">
        <v>0</v>
      </c>
      <c r="G534" s="5">
        <v>500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</row>
    <row r="535" spans="1:19" x14ac:dyDescent="0.25">
      <c r="A535" s="5" t="s">
        <v>1577</v>
      </c>
      <c r="B535" s="5" t="s">
        <v>1578</v>
      </c>
      <c r="F535" s="5">
        <v>0</v>
      </c>
      <c r="G535" s="5">
        <v>340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</row>
    <row r="536" spans="1:19" x14ac:dyDescent="0.25">
      <c r="A536" s="5" t="s">
        <v>37</v>
      </c>
      <c r="B536" s="5" t="s">
        <v>1579</v>
      </c>
      <c r="C536" s="5">
        <v>44587.924710648149</v>
      </c>
      <c r="D536" s="5">
        <v>44587.945532407408</v>
      </c>
      <c r="E536" s="5" t="s">
        <v>693</v>
      </c>
      <c r="F536" s="5">
        <v>522</v>
      </c>
      <c r="G536" s="5">
        <v>892</v>
      </c>
      <c r="H536" s="5">
        <v>12.26</v>
      </c>
      <c r="I536" s="5">
        <v>752</v>
      </c>
      <c r="J536" s="5">
        <v>424</v>
      </c>
      <c r="K536" s="5">
        <v>290</v>
      </c>
      <c r="L536" s="5">
        <v>110</v>
      </c>
      <c r="M536" s="5">
        <v>76</v>
      </c>
      <c r="N536" s="5">
        <v>75</v>
      </c>
      <c r="O536" s="5">
        <v>62</v>
      </c>
      <c r="P536" s="5">
        <v>28.3</v>
      </c>
      <c r="Q536" s="5">
        <v>24.5</v>
      </c>
      <c r="R536" s="5">
        <v>0</v>
      </c>
      <c r="S536" s="5">
        <v>0</v>
      </c>
    </row>
    <row r="537" spans="1:19" x14ac:dyDescent="0.25">
      <c r="A537" s="5" t="s">
        <v>1580</v>
      </c>
      <c r="B537" s="5" t="s">
        <v>1581</v>
      </c>
      <c r="F537" s="5">
        <v>0</v>
      </c>
      <c r="G537" s="5">
        <v>370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</row>
    <row r="538" spans="1:19" x14ac:dyDescent="0.25">
      <c r="A538" s="5" t="s">
        <v>1582</v>
      </c>
      <c r="B538" s="5" t="s">
        <v>1583</v>
      </c>
      <c r="F538" s="5">
        <v>0</v>
      </c>
      <c r="G538" s="5">
        <v>446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</row>
    <row r="539" spans="1:19" x14ac:dyDescent="0.25">
      <c r="A539" s="5" t="s">
        <v>152</v>
      </c>
      <c r="B539" s="5" t="s">
        <v>1584</v>
      </c>
      <c r="C539" s="5">
        <v>44587.99291666667</v>
      </c>
      <c r="D539" s="5">
        <v>44588.013738425929</v>
      </c>
      <c r="E539" s="5" t="s">
        <v>693</v>
      </c>
      <c r="F539" s="5">
        <v>386</v>
      </c>
      <c r="G539" s="5">
        <v>485</v>
      </c>
      <c r="H539" s="5">
        <v>10.84</v>
      </c>
      <c r="I539" s="5">
        <v>553</v>
      </c>
      <c r="J539" s="5">
        <v>380</v>
      </c>
      <c r="K539" s="5">
        <v>214</v>
      </c>
      <c r="L539" s="5">
        <v>126</v>
      </c>
      <c r="M539" s="5">
        <v>77</v>
      </c>
      <c r="N539" s="5">
        <v>76</v>
      </c>
      <c r="O539" s="5">
        <v>55</v>
      </c>
      <c r="P539" s="5">
        <v>27.2</v>
      </c>
      <c r="Q539" s="5">
        <v>21.7</v>
      </c>
      <c r="R539" s="5">
        <v>172</v>
      </c>
      <c r="S539" s="5">
        <v>153</v>
      </c>
    </row>
    <row r="540" spans="1:19" x14ac:dyDescent="0.25">
      <c r="A540" s="5" t="s">
        <v>1585</v>
      </c>
      <c r="B540" s="5" t="s">
        <v>1586</v>
      </c>
      <c r="F540" s="5">
        <v>0</v>
      </c>
      <c r="G540" s="5">
        <v>388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</row>
    <row r="541" spans="1:19" x14ac:dyDescent="0.25">
      <c r="A541" s="5" t="s">
        <v>1587</v>
      </c>
      <c r="B541" s="5" t="s">
        <v>1588</v>
      </c>
      <c r="F541" s="5">
        <v>0</v>
      </c>
      <c r="G541" s="5">
        <v>401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</row>
    <row r="542" spans="1:19" x14ac:dyDescent="0.25">
      <c r="A542" s="5" t="s">
        <v>215</v>
      </c>
      <c r="B542" s="5" t="s">
        <v>1589</v>
      </c>
      <c r="C542" s="5">
        <v>44587.864224537036</v>
      </c>
      <c r="D542" s="5">
        <v>44587.885034722225</v>
      </c>
      <c r="E542" s="5" t="s">
        <v>693</v>
      </c>
      <c r="F542" s="5">
        <v>267</v>
      </c>
      <c r="G542" s="5">
        <v>0</v>
      </c>
      <c r="H542" s="5">
        <v>9.49</v>
      </c>
      <c r="I542" s="5">
        <v>367</v>
      </c>
      <c r="J542" s="5">
        <v>244</v>
      </c>
      <c r="K542" s="5">
        <v>148</v>
      </c>
      <c r="L542" s="5">
        <v>109</v>
      </c>
      <c r="M542" s="5">
        <v>77</v>
      </c>
      <c r="N542" s="5">
        <v>59</v>
      </c>
      <c r="O542" s="5">
        <v>47</v>
      </c>
      <c r="P542" s="5">
        <v>23.1</v>
      </c>
      <c r="Q542" s="5">
        <v>19</v>
      </c>
      <c r="R542" s="5">
        <v>0</v>
      </c>
      <c r="S542" s="5">
        <v>0</v>
      </c>
    </row>
    <row r="543" spans="1:19" x14ac:dyDescent="0.25">
      <c r="A543" s="5" t="s">
        <v>1590</v>
      </c>
      <c r="B543" s="5" t="s">
        <v>1591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</row>
    <row r="544" spans="1:19" x14ac:dyDescent="0.25">
      <c r="A544" s="5" t="s">
        <v>1592</v>
      </c>
      <c r="B544" s="5" t="s">
        <v>1593</v>
      </c>
      <c r="F544" s="5">
        <v>0</v>
      </c>
      <c r="G544" s="5">
        <v>435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</row>
    <row r="545" spans="1:19" x14ac:dyDescent="0.25">
      <c r="A545" s="5" t="s">
        <v>1594</v>
      </c>
      <c r="B545" s="5" t="s">
        <v>1595</v>
      </c>
      <c r="F545" s="5">
        <v>0</v>
      </c>
      <c r="G545" s="5">
        <v>227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</row>
    <row r="546" spans="1:19" x14ac:dyDescent="0.25">
      <c r="A546" s="5" t="s">
        <v>416</v>
      </c>
      <c r="B546" s="5" t="s">
        <v>1596</v>
      </c>
      <c r="C546" s="5">
        <v>44588.000011574077</v>
      </c>
      <c r="D546" s="5">
        <v>44588.020821759259</v>
      </c>
      <c r="E546" s="5" t="s">
        <v>693</v>
      </c>
      <c r="F546" s="5">
        <v>259</v>
      </c>
      <c r="G546" s="5">
        <v>0</v>
      </c>
      <c r="H546" s="5">
        <v>9.23</v>
      </c>
      <c r="I546" s="5">
        <v>408</v>
      </c>
      <c r="J546" s="5">
        <v>374</v>
      </c>
      <c r="K546" s="5">
        <v>144</v>
      </c>
      <c r="L546" s="5">
        <v>117</v>
      </c>
      <c r="M546" s="5">
        <v>75</v>
      </c>
      <c r="N546" s="5">
        <v>67</v>
      </c>
      <c r="O546" s="5">
        <v>47</v>
      </c>
      <c r="P546" s="5">
        <v>27</v>
      </c>
      <c r="Q546" s="5">
        <v>18.399999999999999</v>
      </c>
      <c r="R546" s="5">
        <v>174</v>
      </c>
      <c r="S546" s="5">
        <v>134</v>
      </c>
    </row>
    <row r="547" spans="1:19" x14ac:dyDescent="0.25">
      <c r="A547" s="5" t="s">
        <v>1597</v>
      </c>
      <c r="B547" s="5" t="s">
        <v>1598</v>
      </c>
      <c r="F547" s="5">
        <v>0</v>
      </c>
      <c r="G547" s="5">
        <v>340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</row>
    <row r="548" spans="1:19" x14ac:dyDescent="0.25">
      <c r="A548" s="5" t="s">
        <v>1599</v>
      </c>
      <c r="B548" s="5" t="s">
        <v>1600</v>
      </c>
      <c r="F548" s="5">
        <v>0</v>
      </c>
      <c r="G548" s="5">
        <v>320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</row>
    <row r="549" spans="1:19" x14ac:dyDescent="0.25">
      <c r="A549" s="5" t="s">
        <v>1601</v>
      </c>
      <c r="B549" s="5" t="s">
        <v>1602</v>
      </c>
      <c r="C549" s="5">
        <v>44587.994340277779</v>
      </c>
      <c r="D549" s="5">
        <v>44588.015150462961</v>
      </c>
      <c r="E549" s="5" t="s">
        <v>693</v>
      </c>
      <c r="F549" s="5">
        <v>271</v>
      </c>
      <c r="G549" s="5">
        <v>0</v>
      </c>
      <c r="H549" s="5">
        <v>9.5</v>
      </c>
      <c r="I549" s="5">
        <v>651</v>
      </c>
      <c r="J549" s="5">
        <v>324</v>
      </c>
      <c r="K549" s="5">
        <v>151</v>
      </c>
      <c r="L549" s="5">
        <v>118</v>
      </c>
      <c r="M549" s="5">
        <v>77</v>
      </c>
      <c r="N549" s="5">
        <v>67</v>
      </c>
      <c r="O549" s="5">
        <v>47</v>
      </c>
      <c r="P549" s="5">
        <v>25.6</v>
      </c>
      <c r="Q549" s="5">
        <v>19</v>
      </c>
      <c r="R549" s="5">
        <v>178</v>
      </c>
      <c r="S549" s="5">
        <v>169</v>
      </c>
    </row>
    <row r="550" spans="1:19" x14ac:dyDescent="0.25">
      <c r="A550" s="5" t="s">
        <v>599</v>
      </c>
      <c r="B550" s="5" t="s">
        <v>1603</v>
      </c>
      <c r="C550" s="5">
        <v>44588.046793981484</v>
      </c>
      <c r="D550" s="5">
        <v>44588.067615740743</v>
      </c>
      <c r="E550" s="5" t="s">
        <v>693</v>
      </c>
      <c r="F550" s="5">
        <v>405</v>
      </c>
      <c r="G550" s="5">
        <v>425</v>
      </c>
      <c r="H550" s="5">
        <v>11.03</v>
      </c>
      <c r="I550" s="5">
        <v>565</v>
      </c>
      <c r="J550" s="5">
        <v>428</v>
      </c>
      <c r="K550" s="5">
        <v>225</v>
      </c>
      <c r="L550" s="5">
        <v>109</v>
      </c>
      <c r="M550" s="5">
        <v>79</v>
      </c>
      <c r="N550" s="5">
        <v>84</v>
      </c>
      <c r="O550" s="5">
        <v>56</v>
      </c>
      <c r="P550" s="5">
        <v>28.4</v>
      </c>
      <c r="Q550" s="5">
        <v>22.1</v>
      </c>
      <c r="R550" s="5">
        <v>176</v>
      </c>
      <c r="S550" s="5">
        <v>155</v>
      </c>
    </row>
    <row r="551" spans="1:19" x14ac:dyDescent="0.25">
      <c r="A551" s="5" t="s">
        <v>1604</v>
      </c>
      <c r="B551" s="5" t="s">
        <v>1605</v>
      </c>
      <c r="F551" s="5">
        <v>0</v>
      </c>
      <c r="G551" s="5">
        <v>365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</row>
    <row r="552" spans="1:19" x14ac:dyDescent="0.25">
      <c r="A552" s="5" t="s">
        <v>1606</v>
      </c>
      <c r="B552" s="5" t="s">
        <v>1607</v>
      </c>
      <c r="F552" s="5">
        <v>0</v>
      </c>
      <c r="G552" s="5">
        <v>269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</row>
    <row r="553" spans="1:19" x14ac:dyDescent="0.25">
      <c r="A553" s="5" t="s">
        <v>530</v>
      </c>
      <c r="B553" s="5" t="s">
        <v>1608</v>
      </c>
      <c r="C553" s="5">
        <v>44589.465208333335</v>
      </c>
      <c r="D553" s="5">
        <v>44589.486018518517</v>
      </c>
      <c r="E553" s="5" t="s">
        <v>693</v>
      </c>
      <c r="F553" s="5">
        <v>344</v>
      </c>
      <c r="G553" s="5">
        <v>452</v>
      </c>
      <c r="H553" s="5">
        <v>10.49</v>
      </c>
      <c r="I553" s="5">
        <v>459</v>
      </c>
      <c r="J553" s="5">
        <v>231</v>
      </c>
      <c r="K553" s="5">
        <v>191</v>
      </c>
      <c r="L553" s="5">
        <v>103</v>
      </c>
      <c r="M553" s="5">
        <v>79</v>
      </c>
      <c r="N553" s="5">
        <v>59</v>
      </c>
      <c r="O553" s="5">
        <v>51</v>
      </c>
      <c r="P553" s="5">
        <v>22.6</v>
      </c>
      <c r="Q553" s="5">
        <v>21</v>
      </c>
      <c r="R553" s="5">
        <v>0</v>
      </c>
      <c r="S553" s="5">
        <v>0</v>
      </c>
    </row>
    <row r="554" spans="1:19" x14ac:dyDescent="0.25">
      <c r="A554" s="5" t="s">
        <v>1609</v>
      </c>
      <c r="B554" s="5" t="s">
        <v>1610</v>
      </c>
      <c r="F554" s="5">
        <v>0</v>
      </c>
      <c r="G554" s="5">
        <v>567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</row>
    <row r="555" spans="1:19" x14ac:dyDescent="0.25">
      <c r="A555" s="5" t="s">
        <v>1611</v>
      </c>
      <c r="B555" s="5" t="s">
        <v>1612</v>
      </c>
      <c r="F555" s="5">
        <v>0</v>
      </c>
      <c r="G555" s="5">
        <v>428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</row>
    <row r="556" spans="1:19" x14ac:dyDescent="0.25">
      <c r="A556" s="5" t="s">
        <v>1613</v>
      </c>
      <c r="B556" s="5" t="s">
        <v>1614</v>
      </c>
      <c r="F556" s="5">
        <v>0</v>
      </c>
      <c r="G556" s="5">
        <v>435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</row>
    <row r="557" spans="1:19" x14ac:dyDescent="0.25">
      <c r="A557" s="5" t="s">
        <v>1615</v>
      </c>
      <c r="B557" s="5" t="s">
        <v>1616</v>
      </c>
      <c r="F557" s="5">
        <v>0</v>
      </c>
      <c r="G557" s="5">
        <v>562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</row>
    <row r="558" spans="1:19" x14ac:dyDescent="0.25">
      <c r="A558" s="5" t="s">
        <v>1617</v>
      </c>
      <c r="B558" s="5" t="s">
        <v>1618</v>
      </c>
      <c r="F558" s="5">
        <v>0</v>
      </c>
      <c r="G558" s="5">
        <v>423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</row>
    <row r="559" spans="1:19" x14ac:dyDescent="0.25">
      <c r="A559" s="5" t="s">
        <v>1619</v>
      </c>
      <c r="B559" s="5" t="s">
        <v>1620</v>
      </c>
      <c r="C559" s="5">
        <v>44587.841215277775</v>
      </c>
      <c r="D559" s="5">
        <v>44587.862037037034</v>
      </c>
      <c r="E559" s="5" t="s">
        <v>693</v>
      </c>
      <c r="F559" s="5">
        <v>668</v>
      </c>
      <c r="G559" s="5">
        <v>690</v>
      </c>
      <c r="H559" s="5">
        <v>13.45</v>
      </c>
      <c r="I559" s="5">
        <v>590</v>
      </c>
      <c r="J559" s="5">
        <v>600</v>
      </c>
      <c r="K559" s="5">
        <v>371</v>
      </c>
      <c r="L559" s="5">
        <v>98</v>
      </c>
      <c r="M559" s="5">
        <v>75</v>
      </c>
      <c r="N559" s="5">
        <v>100</v>
      </c>
      <c r="O559" s="5">
        <v>70</v>
      </c>
      <c r="P559" s="5">
        <v>32</v>
      </c>
      <c r="Q559" s="5">
        <v>26.9</v>
      </c>
      <c r="R559" s="5">
        <v>184</v>
      </c>
      <c r="S559" s="5">
        <v>173</v>
      </c>
    </row>
    <row r="560" spans="1:19" x14ac:dyDescent="0.25">
      <c r="A560" s="5" t="s">
        <v>338</v>
      </c>
      <c r="B560" s="5" t="s">
        <v>1621</v>
      </c>
      <c r="C560" s="5">
        <v>44588.822083333333</v>
      </c>
      <c r="D560" s="5">
        <v>44588.842905092592</v>
      </c>
      <c r="E560" s="5" t="s">
        <v>693</v>
      </c>
      <c r="F560" s="5">
        <v>275</v>
      </c>
      <c r="G560" s="5">
        <v>297</v>
      </c>
      <c r="H560" s="5">
        <v>9.4499999999999993</v>
      </c>
      <c r="I560" s="5">
        <v>397</v>
      </c>
      <c r="J560" s="5">
        <v>345</v>
      </c>
      <c r="K560" s="5">
        <v>153</v>
      </c>
      <c r="L560" s="5">
        <v>112</v>
      </c>
      <c r="M560" s="5">
        <v>75</v>
      </c>
      <c r="N560" s="5">
        <v>75</v>
      </c>
      <c r="O560" s="5">
        <v>50</v>
      </c>
      <c r="P560" s="5">
        <v>26.2</v>
      </c>
      <c r="Q560" s="5">
        <v>18.899999999999999</v>
      </c>
      <c r="R560" s="5">
        <v>0</v>
      </c>
      <c r="S560" s="5">
        <v>0</v>
      </c>
    </row>
    <row r="561" spans="1:19" x14ac:dyDescent="0.25">
      <c r="A561" s="5" t="s">
        <v>58</v>
      </c>
      <c r="B561" s="5" t="s">
        <v>1622</v>
      </c>
      <c r="C561" s="5">
        <v>44588.800949074073</v>
      </c>
      <c r="D561" s="5">
        <v>44588.821770833332</v>
      </c>
      <c r="E561" s="5" t="s">
        <v>693</v>
      </c>
      <c r="F561" s="5">
        <v>323</v>
      </c>
      <c r="G561" s="5">
        <v>387</v>
      </c>
      <c r="H561" s="5">
        <v>10.14</v>
      </c>
      <c r="I561" s="5">
        <v>444</v>
      </c>
      <c r="J561" s="5">
        <v>503</v>
      </c>
      <c r="K561" s="5">
        <v>180</v>
      </c>
      <c r="L561" s="5">
        <v>113</v>
      </c>
      <c r="M561" s="5">
        <v>77</v>
      </c>
      <c r="N561" s="5">
        <v>88</v>
      </c>
      <c r="O561" s="5">
        <v>51</v>
      </c>
      <c r="P561" s="5">
        <v>30.1</v>
      </c>
      <c r="Q561" s="5">
        <v>20.3</v>
      </c>
      <c r="R561" s="5">
        <v>0</v>
      </c>
      <c r="S561" s="5">
        <v>0</v>
      </c>
    </row>
    <row r="562" spans="1:19" x14ac:dyDescent="0.25">
      <c r="A562" s="5" t="s">
        <v>279</v>
      </c>
      <c r="B562" s="5" t="s">
        <v>1623</v>
      </c>
      <c r="C562" s="5">
        <v>44587.943541666667</v>
      </c>
      <c r="D562" s="5">
        <v>44587.964363425926</v>
      </c>
      <c r="E562" s="5" t="s">
        <v>693</v>
      </c>
      <c r="F562" s="5">
        <v>390</v>
      </c>
      <c r="G562" s="5">
        <v>391</v>
      </c>
      <c r="H562" s="5">
        <v>10.94</v>
      </c>
      <c r="I562" s="5">
        <v>503</v>
      </c>
      <c r="J562" s="5">
        <v>371</v>
      </c>
      <c r="K562" s="5">
        <v>217</v>
      </c>
      <c r="L562" s="5">
        <v>115</v>
      </c>
      <c r="M562" s="5">
        <v>76</v>
      </c>
      <c r="N562" s="5">
        <v>74</v>
      </c>
      <c r="O562" s="5">
        <v>56</v>
      </c>
      <c r="P562" s="5">
        <v>26.9</v>
      </c>
      <c r="Q562" s="5">
        <v>21.9</v>
      </c>
      <c r="R562" s="5">
        <v>170</v>
      </c>
      <c r="S562" s="5">
        <v>159</v>
      </c>
    </row>
    <row r="563" spans="1:19" x14ac:dyDescent="0.25">
      <c r="A563" s="5" t="s">
        <v>1624</v>
      </c>
      <c r="B563" s="5" t="s">
        <v>1625</v>
      </c>
      <c r="F563" s="5">
        <v>0</v>
      </c>
      <c r="G563" s="5">
        <v>451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</row>
    <row r="564" spans="1:19" x14ac:dyDescent="0.25">
      <c r="A564" s="5" t="s">
        <v>390</v>
      </c>
      <c r="B564" s="5" t="s">
        <v>1626</v>
      </c>
      <c r="C564" s="5">
        <v>44588.876527777778</v>
      </c>
      <c r="D564" s="5">
        <v>44588.897326388891</v>
      </c>
      <c r="E564" s="5" t="s">
        <v>693</v>
      </c>
      <c r="F564" s="5">
        <v>630</v>
      </c>
      <c r="G564" s="5">
        <v>742</v>
      </c>
      <c r="H564" s="5">
        <v>13.14</v>
      </c>
      <c r="I564" s="5">
        <v>652</v>
      </c>
      <c r="J564" s="5">
        <v>621</v>
      </c>
      <c r="K564" s="5">
        <v>350</v>
      </c>
      <c r="L564" s="5">
        <v>109</v>
      </c>
      <c r="M564" s="5">
        <v>78</v>
      </c>
      <c r="N564" s="5">
        <v>97</v>
      </c>
      <c r="O564" s="5">
        <v>66</v>
      </c>
      <c r="P564" s="5">
        <v>32.4</v>
      </c>
      <c r="Q564" s="5">
        <v>26.3</v>
      </c>
      <c r="R564" s="5">
        <v>186</v>
      </c>
      <c r="S564" s="5">
        <v>176</v>
      </c>
    </row>
    <row r="565" spans="1:19" x14ac:dyDescent="0.25">
      <c r="A565" s="5" t="s">
        <v>1627</v>
      </c>
      <c r="B565" s="5" t="s">
        <v>1628</v>
      </c>
      <c r="F565" s="5">
        <v>0</v>
      </c>
      <c r="G565" s="5">
        <v>415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</row>
    <row r="566" spans="1:19" x14ac:dyDescent="0.25">
      <c r="A566" s="5" t="s">
        <v>1629</v>
      </c>
      <c r="B566" s="5" t="s">
        <v>1630</v>
      </c>
      <c r="F566" s="5">
        <v>0</v>
      </c>
      <c r="G566" s="5">
        <v>427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</row>
    <row r="567" spans="1:19" x14ac:dyDescent="0.25">
      <c r="A567" s="5" t="s">
        <v>1631</v>
      </c>
      <c r="B567" s="5" t="s">
        <v>1632</v>
      </c>
      <c r="F567" s="5">
        <v>0</v>
      </c>
      <c r="G567" s="5">
        <v>375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</row>
    <row r="568" spans="1:19" x14ac:dyDescent="0.25">
      <c r="A568" s="5" t="s">
        <v>1633</v>
      </c>
      <c r="B568" s="5" t="s">
        <v>1634</v>
      </c>
      <c r="F568" s="5">
        <v>0</v>
      </c>
      <c r="G568" s="5">
        <v>247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</row>
    <row r="569" spans="1:19" x14ac:dyDescent="0.25">
      <c r="A569" s="5" t="s">
        <v>1635</v>
      </c>
      <c r="B569" s="5" t="s">
        <v>1636</v>
      </c>
      <c r="F569" s="5">
        <v>0</v>
      </c>
      <c r="G569" s="5">
        <v>461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</row>
    <row r="570" spans="1:19" x14ac:dyDescent="0.25">
      <c r="A570" s="5" t="s">
        <v>1637</v>
      </c>
      <c r="B570" s="5" t="s">
        <v>1638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</row>
    <row r="571" spans="1:19" x14ac:dyDescent="0.25">
      <c r="A571" s="5" t="s">
        <v>1639</v>
      </c>
      <c r="B571" s="5" t="s">
        <v>1640</v>
      </c>
      <c r="F571" s="5">
        <v>0</v>
      </c>
      <c r="G571" s="5">
        <v>579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</row>
    <row r="572" spans="1:19" x14ac:dyDescent="0.25">
      <c r="A572" s="5" t="s">
        <v>1641</v>
      </c>
      <c r="B572" s="5" t="s">
        <v>1642</v>
      </c>
      <c r="F572" s="5">
        <v>0</v>
      </c>
      <c r="G572" s="5">
        <v>466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</row>
    <row r="573" spans="1:19" x14ac:dyDescent="0.25">
      <c r="A573" s="5" t="s">
        <v>1643</v>
      </c>
      <c r="B573" s="5" t="s">
        <v>1644</v>
      </c>
      <c r="F573" s="5">
        <v>0</v>
      </c>
      <c r="G573" s="5">
        <v>361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</row>
    <row r="574" spans="1:19" x14ac:dyDescent="0.25">
      <c r="A574" s="5" t="s">
        <v>1645</v>
      </c>
      <c r="B574" s="5" t="s">
        <v>1646</v>
      </c>
      <c r="F574" s="5">
        <v>0</v>
      </c>
      <c r="G574" s="5">
        <v>431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</row>
    <row r="575" spans="1:19" x14ac:dyDescent="0.25">
      <c r="A575" s="5" t="s">
        <v>404</v>
      </c>
      <c r="B575" s="5" t="s">
        <v>1647</v>
      </c>
      <c r="C575" s="5">
        <v>44588.601342592592</v>
      </c>
      <c r="D575" s="5">
        <v>44588.622164351851</v>
      </c>
      <c r="E575" s="5" t="s">
        <v>693</v>
      </c>
      <c r="F575" s="5">
        <v>535</v>
      </c>
      <c r="G575" s="5">
        <v>519</v>
      </c>
      <c r="H575" s="5">
        <v>12.4</v>
      </c>
      <c r="I575" s="5">
        <v>779</v>
      </c>
      <c r="J575" s="5">
        <v>452</v>
      </c>
      <c r="K575" s="5">
        <v>297</v>
      </c>
      <c r="L575" s="5">
        <v>104</v>
      </c>
      <c r="M575" s="5">
        <v>80</v>
      </c>
      <c r="N575" s="5">
        <v>70</v>
      </c>
      <c r="O575" s="5">
        <v>59</v>
      </c>
      <c r="P575" s="5">
        <v>28.9</v>
      </c>
      <c r="Q575" s="5">
        <v>24.8</v>
      </c>
      <c r="R575" s="5">
        <v>0</v>
      </c>
      <c r="S575" s="5">
        <v>0</v>
      </c>
    </row>
    <row r="576" spans="1:19" x14ac:dyDescent="0.25">
      <c r="A576" s="5" t="s">
        <v>1648</v>
      </c>
      <c r="B576" s="5" t="s">
        <v>1649</v>
      </c>
      <c r="F576" s="5">
        <v>0</v>
      </c>
      <c r="G576" s="5">
        <v>330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</row>
    <row r="577" spans="1:19" x14ac:dyDescent="0.25">
      <c r="A577" s="5" t="s">
        <v>1650</v>
      </c>
      <c r="B577" s="5" t="s">
        <v>1651</v>
      </c>
      <c r="F577" s="5">
        <v>0</v>
      </c>
      <c r="G577" s="5">
        <v>338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</row>
    <row r="578" spans="1:19" x14ac:dyDescent="0.25">
      <c r="A578" s="5" t="s">
        <v>207</v>
      </c>
      <c r="B578" s="5" t="s">
        <v>1652</v>
      </c>
      <c r="C578" s="5">
        <v>44588.874386574076</v>
      </c>
      <c r="D578" s="5">
        <v>44588.895243055558</v>
      </c>
      <c r="E578" s="5" t="s">
        <v>693</v>
      </c>
      <c r="F578" s="5">
        <v>362</v>
      </c>
      <c r="G578" s="5">
        <v>371</v>
      </c>
      <c r="H578" s="5">
        <v>10.68</v>
      </c>
      <c r="I578" s="5">
        <v>470</v>
      </c>
      <c r="J578" s="5">
        <v>264</v>
      </c>
      <c r="K578" s="5">
        <v>201</v>
      </c>
      <c r="L578" s="5">
        <v>96</v>
      </c>
      <c r="M578" s="5">
        <v>78</v>
      </c>
      <c r="N578" s="5">
        <v>58</v>
      </c>
      <c r="O578" s="5">
        <v>51</v>
      </c>
      <c r="P578" s="5">
        <v>23.8</v>
      </c>
      <c r="Q578" s="5">
        <v>21.4</v>
      </c>
      <c r="R578" s="5">
        <v>0</v>
      </c>
      <c r="S578" s="5">
        <v>0</v>
      </c>
    </row>
    <row r="579" spans="1:19" x14ac:dyDescent="0.25">
      <c r="A579" s="5" t="s">
        <v>1653</v>
      </c>
      <c r="B579" s="5" t="s">
        <v>1654</v>
      </c>
      <c r="F579" s="5">
        <v>0</v>
      </c>
      <c r="G579" s="5">
        <v>315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</row>
    <row r="580" spans="1:19" x14ac:dyDescent="0.25">
      <c r="A580" s="5" t="s">
        <v>48</v>
      </c>
      <c r="B580" s="5" t="s">
        <v>1655</v>
      </c>
      <c r="F580" s="5">
        <v>0</v>
      </c>
      <c r="G580" s="5">
        <v>320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</row>
    <row r="581" spans="1:19" x14ac:dyDescent="0.25">
      <c r="A581" s="5" t="s">
        <v>66</v>
      </c>
      <c r="B581" s="5" t="s">
        <v>1656</v>
      </c>
      <c r="C581" s="5">
        <v>44588.583148148151</v>
      </c>
      <c r="D581" s="5">
        <v>44588.603946759256</v>
      </c>
      <c r="E581" s="5" t="s">
        <v>693</v>
      </c>
      <c r="F581" s="5">
        <v>297</v>
      </c>
      <c r="G581" s="5">
        <v>329</v>
      </c>
      <c r="H581" s="5">
        <v>9.86</v>
      </c>
      <c r="I581" s="5">
        <v>461</v>
      </c>
      <c r="J581" s="5">
        <v>300</v>
      </c>
      <c r="K581" s="5">
        <v>165</v>
      </c>
      <c r="L581" s="5">
        <v>111</v>
      </c>
      <c r="M581" s="5">
        <v>79</v>
      </c>
      <c r="N581" s="5">
        <v>61</v>
      </c>
      <c r="O581" s="5">
        <v>48</v>
      </c>
      <c r="P581" s="5">
        <v>24.9</v>
      </c>
      <c r="Q581" s="5">
        <v>19.7</v>
      </c>
      <c r="R581" s="5">
        <v>171</v>
      </c>
      <c r="S581" s="5">
        <v>163</v>
      </c>
    </row>
    <row r="582" spans="1:19" x14ac:dyDescent="0.25">
      <c r="A582" s="5" t="s">
        <v>1657</v>
      </c>
      <c r="B582" s="5" t="s">
        <v>1658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</row>
    <row r="583" spans="1:19" x14ac:dyDescent="0.25">
      <c r="A583" s="5" t="s">
        <v>1659</v>
      </c>
      <c r="B583" s="5" t="s">
        <v>1660</v>
      </c>
      <c r="F583" s="5">
        <v>0</v>
      </c>
      <c r="G583" s="5">
        <v>524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</row>
    <row r="584" spans="1:19" x14ac:dyDescent="0.25">
      <c r="A584" s="5" t="s">
        <v>1661</v>
      </c>
      <c r="B584" s="5" t="s">
        <v>1662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</row>
    <row r="585" spans="1:19" x14ac:dyDescent="0.25">
      <c r="A585" s="5" t="s">
        <v>1663</v>
      </c>
      <c r="B585" s="5" t="s">
        <v>1664</v>
      </c>
      <c r="F585" s="5">
        <v>0</v>
      </c>
      <c r="G585" s="5">
        <v>663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</row>
    <row r="586" spans="1:19" x14ac:dyDescent="0.25">
      <c r="A586" s="5" t="s">
        <v>1665</v>
      </c>
      <c r="B586" s="5" t="s">
        <v>1666</v>
      </c>
      <c r="F586" s="5">
        <v>0</v>
      </c>
      <c r="G586" s="5">
        <v>291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</row>
    <row r="587" spans="1:19" x14ac:dyDescent="0.25">
      <c r="A587" s="5" t="s">
        <v>1667</v>
      </c>
      <c r="B587" s="5" t="s">
        <v>1668</v>
      </c>
      <c r="F587" s="5">
        <v>0</v>
      </c>
      <c r="G587" s="5">
        <v>510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</row>
    <row r="588" spans="1:19" x14ac:dyDescent="0.25">
      <c r="A588" s="5" t="s">
        <v>1669</v>
      </c>
      <c r="B588" s="5" t="s">
        <v>1670</v>
      </c>
      <c r="C588" s="5">
        <v>44589.379490740743</v>
      </c>
      <c r="D588" s="5">
        <v>44589.400312500002</v>
      </c>
      <c r="E588" s="5" t="s">
        <v>693</v>
      </c>
      <c r="F588" s="5">
        <v>418</v>
      </c>
      <c r="G588" s="5">
        <v>602</v>
      </c>
      <c r="H588" s="5">
        <v>11.31</v>
      </c>
      <c r="I588" s="5">
        <v>564</v>
      </c>
      <c r="J588" s="5">
        <v>300</v>
      </c>
      <c r="K588" s="5">
        <v>232</v>
      </c>
      <c r="L588" s="5">
        <v>103</v>
      </c>
      <c r="M588" s="5">
        <v>77</v>
      </c>
      <c r="N588" s="5">
        <v>69</v>
      </c>
      <c r="O588" s="5">
        <v>56</v>
      </c>
      <c r="P588" s="5">
        <v>24.9</v>
      </c>
      <c r="Q588" s="5">
        <v>22.6</v>
      </c>
      <c r="R588" s="5">
        <v>188</v>
      </c>
      <c r="S588" s="5">
        <v>178</v>
      </c>
    </row>
    <row r="589" spans="1:19" x14ac:dyDescent="0.25">
      <c r="A589" s="5" t="s">
        <v>1671</v>
      </c>
      <c r="B589" s="5" t="s">
        <v>1672</v>
      </c>
      <c r="F589" s="5">
        <v>0</v>
      </c>
      <c r="G589" s="5">
        <v>451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</row>
    <row r="590" spans="1:19" x14ac:dyDescent="0.25">
      <c r="A590" s="5" t="s">
        <v>1673</v>
      </c>
      <c r="B590" s="5" t="s">
        <v>1674</v>
      </c>
      <c r="F590" s="5">
        <v>0</v>
      </c>
      <c r="G590" s="5">
        <v>415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</row>
    <row r="591" spans="1:19" x14ac:dyDescent="0.25">
      <c r="A591" s="5" t="s">
        <v>1675</v>
      </c>
      <c r="B591" s="5" t="s">
        <v>1676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</row>
    <row r="592" spans="1:19" x14ac:dyDescent="0.25">
      <c r="A592" s="5" t="s">
        <v>1677</v>
      </c>
      <c r="B592" s="5" t="s">
        <v>1678</v>
      </c>
      <c r="F592" s="5">
        <v>0</v>
      </c>
      <c r="G592" s="5">
        <v>441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</row>
    <row r="593" spans="1:19" x14ac:dyDescent="0.25">
      <c r="A593" s="5" t="s">
        <v>1679</v>
      </c>
      <c r="B593" s="5" t="s">
        <v>1680</v>
      </c>
      <c r="F593" s="5">
        <v>0</v>
      </c>
      <c r="G593" s="5">
        <v>418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</row>
    <row r="594" spans="1:19" x14ac:dyDescent="0.25">
      <c r="A594" s="5" t="s">
        <v>1681</v>
      </c>
      <c r="B594" s="5" t="s">
        <v>1682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</row>
    <row r="595" spans="1:19" x14ac:dyDescent="0.25">
      <c r="A595" s="5" t="s">
        <v>1683</v>
      </c>
      <c r="B595" s="5" t="s">
        <v>1684</v>
      </c>
      <c r="F595" s="5">
        <v>0</v>
      </c>
      <c r="G595" s="5">
        <v>449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</row>
    <row r="596" spans="1:19" x14ac:dyDescent="0.25">
      <c r="A596" s="5" t="s">
        <v>1685</v>
      </c>
      <c r="B596" s="5" t="s">
        <v>1686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</row>
    <row r="597" spans="1:19" x14ac:dyDescent="0.25">
      <c r="A597" s="5" t="s">
        <v>156</v>
      </c>
      <c r="B597" s="5" t="s">
        <v>1687</v>
      </c>
      <c r="C597" s="5">
        <v>44588.945347222223</v>
      </c>
      <c r="D597" s="5">
        <v>44588.966157407405</v>
      </c>
      <c r="E597" s="5" t="s">
        <v>693</v>
      </c>
      <c r="F597" s="5">
        <v>320</v>
      </c>
      <c r="G597" s="5">
        <v>0</v>
      </c>
      <c r="H597" s="5">
        <v>10.16</v>
      </c>
      <c r="I597" s="5">
        <v>446</v>
      </c>
      <c r="J597" s="5">
        <v>287</v>
      </c>
      <c r="K597" s="5">
        <v>178</v>
      </c>
      <c r="L597" s="5">
        <v>111</v>
      </c>
      <c r="M597" s="5">
        <v>77</v>
      </c>
      <c r="N597" s="5">
        <v>61</v>
      </c>
      <c r="O597" s="5">
        <v>50</v>
      </c>
      <c r="P597" s="5">
        <v>24.5</v>
      </c>
      <c r="Q597" s="5">
        <v>20.3</v>
      </c>
      <c r="R597" s="5">
        <v>0</v>
      </c>
      <c r="S597" s="5">
        <v>0</v>
      </c>
    </row>
    <row r="598" spans="1:19" x14ac:dyDescent="0.25">
      <c r="A598" s="5" t="s">
        <v>1688</v>
      </c>
      <c r="B598" s="5" t="s">
        <v>1689</v>
      </c>
      <c r="F598" s="5">
        <v>0</v>
      </c>
      <c r="G598" s="5">
        <v>514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</row>
    <row r="599" spans="1:19" x14ac:dyDescent="0.25">
      <c r="A599" s="5" t="s">
        <v>1690</v>
      </c>
      <c r="B599" s="5" t="s">
        <v>1691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</row>
    <row r="600" spans="1:19" x14ac:dyDescent="0.25">
      <c r="A600" s="5" t="s">
        <v>1692</v>
      </c>
      <c r="B600" s="5" t="s">
        <v>1693</v>
      </c>
      <c r="C600" s="5">
        <v>44588.131701388891</v>
      </c>
      <c r="D600" s="5">
        <v>44588.152511574073</v>
      </c>
      <c r="E600" s="5" t="s">
        <v>693</v>
      </c>
      <c r="F600" s="5">
        <v>519</v>
      </c>
      <c r="G600" s="5">
        <v>518</v>
      </c>
      <c r="H600" s="5">
        <v>12.18</v>
      </c>
      <c r="I600" s="5">
        <v>774</v>
      </c>
      <c r="J600" s="5">
        <v>596</v>
      </c>
      <c r="K600" s="5">
        <v>288</v>
      </c>
      <c r="L600" s="5">
        <v>117</v>
      </c>
      <c r="M600" s="5">
        <v>77</v>
      </c>
      <c r="N600" s="5">
        <v>81</v>
      </c>
      <c r="O600" s="5">
        <v>61</v>
      </c>
      <c r="P600" s="5">
        <v>31.9</v>
      </c>
      <c r="Q600" s="5">
        <v>24.4</v>
      </c>
      <c r="R600" s="5">
        <v>0</v>
      </c>
      <c r="S600" s="5">
        <v>0</v>
      </c>
    </row>
    <row r="601" spans="1:19" x14ac:dyDescent="0.25">
      <c r="A601" s="5" t="s">
        <v>1694</v>
      </c>
      <c r="B601" s="5" t="s">
        <v>1695</v>
      </c>
      <c r="F601" s="5">
        <v>0</v>
      </c>
      <c r="G601" s="5">
        <v>304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</row>
    <row r="602" spans="1:19" x14ac:dyDescent="0.25">
      <c r="A602" s="5" t="s">
        <v>512</v>
      </c>
      <c r="B602" s="5" t="s">
        <v>1696</v>
      </c>
      <c r="C602" s="5">
        <v>44588.927106481482</v>
      </c>
      <c r="D602" s="5">
        <v>44588.947905092595</v>
      </c>
      <c r="E602" s="5" t="s">
        <v>693</v>
      </c>
      <c r="F602" s="5">
        <v>313</v>
      </c>
      <c r="G602" s="5">
        <v>432</v>
      </c>
      <c r="H602" s="5">
        <v>9.91</v>
      </c>
      <c r="I602" s="5">
        <v>597</v>
      </c>
      <c r="J602" s="5">
        <v>1153</v>
      </c>
      <c r="K602" s="5">
        <v>174</v>
      </c>
      <c r="L602" s="5">
        <v>128</v>
      </c>
      <c r="M602" s="5">
        <v>80</v>
      </c>
      <c r="N602" s="5">
        <v>99</v>
      </c>
      <c r="O602" s="5">
        <v>50</v>
      </c>
      <c r="P602" s="5">
        <v>40.299999999999997</v>
      </c>
      <c r="Q602" s="5">
        <v>19.8</v>
      </c>
      <c r="R602" s="5">
        <v>185</v>
      </c>
      <c r="S602" s="5">
        <v>174</v>
      </c>
    </row>
    <row r="603" spans="1:19" x14ac:dyDescent="0.25">
      <c r="A603" s="5" t="s">
        <v>597</v>
      </c>
      <c r="B603" s="5" t="s">
        <v>1697</v>
      </c>
      <c r="C603" s="5">
        <v>44588.835428240738</v>
      </c>
      <c r="D603" s="5">
        <v>44588.856261574074</v>
      </c>
      <c r="E603" s="5" t="s">
        <v>693</v>
      </c>
      <c r="F603" s="5">
        <v>424</v>
      </c>
      <c r="G603" s="5">
        <v>0</v>
      </c>
      <c r="H603" s="5">
        <v>11.33</v>
      </c>
      <c r="I603" s="5">
        <v>429</v>
      </c>
      <c r="J603" s="5">
        <v>389</v>
      </c>
      <c r="K603" s="5">
        <v>235</v>
      </c>
      <c r="L603" s="5">
        <v>112</v>
      </c>
      <c r="M603" s="5">
        <v>76</v>
      </c>
      <c r="N603" s="5">
        <v>75</v>
      </c>
      <c r="O603" s="5">
        <v>61</v>
      </c>
      <c r="P603" s="5">
        <v>27.4</v>
      </c>
      <c r="Q603" s="5">
        <v>22.6</v>
      </c>
      <c r="R603" s="5">
        <v>192</v>
      </c>
      <c r="S603" s="5">
        <v>130</v>
      </c>
    </row>
    <row r="604" spans="1:19" x14ac:dyDescent="0.25">
      <c r="A604" s="5" t="s">
        <v>1698</v>
      </c>
      <c r="B604" s="5" t="s">
        <v>1699</v>
      </c>
      <c r="F604" s="5">
        <v>0</v>
      </c>
      <c r="G604" s="5">
        <v>472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</row>
    <row r="605" spans="1:19" x14ac:dyDescent="0.25">
      <c r="A605" s="5" t="s">
        <v>442</v>
      </c>
      <c r="B605" s="5" t="s">
        <v>1700</v>
      </c>
      <c r="C605" s="5">
        <v>44588.63890046296</v>
      </c>
      <c r="D605" s="5">
        <v>44588.659710648149</v>
      </c>
      <c r="E605" s="5" t="s">
        <v>693</v>
      </c>
      <c r="F605" s="5">
        <v>459</v>
      </c>
      <c r="G605" s="5">
        <v>578</v>
      </c>
      <c r="H605" s="5">
        <v>11.65</v>
      </c>
      <c r="I605" s="5">
        <v>631</v>
      </c>
      <c r="J605" s="5">
        <v>426</v>
      </c>
      <c r="K605" s="5">
        <v>255</v>
      </c>
      <c r="L605" s="5">
        <v>94</v>
      </c>
      <c r="M605" s="5">
        <v>76</v>
      </c>
      <c r="N605" s="5">
        <v>81</v>
      </c>
      <c r="O605" s="5">
        <v>59</v>
      </c>
      <c r="P605" s="5">
        <v>28.3</v>
      </c>
      <c r="Q605" s="5">
        <v>23.3</v>
      </c>
      <c r="R605" s="5">
        <v>0</v>
      </c>
      <c r="S605" s="5">
        <v>0</v>
      </c>
    </row>
    <row r="606" spans="1:19" x14ac:dyDescent="0.25">
      <c r="A606" s="5" t="s">
        <v>424</v>
      </c>
      <c r="B606" s="5" t="s">
        <v>1701</v>
      </c>
      <c r="F606" s="5">
        <v>0</v>
      </c>
      <c r="G606" s="5">
        <v>391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</row>
    <row r="607" spans="1:19" x14ac:dyDescent="0.25">
      <c r="A607" s="5" t="s">
        <v>76</v>
      </c>
      <c r="B607" s="5" t="s">
        <v>1702</v>
      </c>
      <c r="C607" s="5">
        <v>44588.857835648145</v>
      </c>
      <c r="D607" s="5">
        <v>44588.878668981481</v>
      </c>
      <c r="E607" s="5" t="s">
        <v>693</v>
      </c>
      <c r="F607" s="5">
        <v>518</v>
      </c>
      <c r="G607" s="5">
        <v>542</v>
      </c>
      <c r="H607" s="5">
        <v>12.26</v>
      </c>
      <c r="I607" s="5">
        <v>0</v>
      </c>
      <c r="J607" s="5">
        <v>427</v>
      </c>
      <c r="K607" s="5">
        <v>287</v>
      </c>
      <c r="L607" s="5">
        <v>87</v>
      </c>
      <c r="M607" s="5">
        <v>77</v>
      </c>
      <c r="N607" s="5">
        <v>64</v>
      </c>
      <c r="O607" s="5">
        <v>59</v>
      </c>
      <c r="P607" s="5">
        <v>28.4</v>
      </c>
      <c r="Q607" s="5">
        <v>24.5</v>
      </c>
      <c r="R607" s="5">
        <v>178</v>
      </c>
      <c r="S607" s="5">
        <v>165</v>
      </c>
    </row>
    <row r="608" spans="1:19" x14ac:dyDescent="0.25">
      <c r="A608" s="5" t="s">
        <v>1703</v>
      </c>
      <c r="B608" s="5" t="s">
        <v>1704</v>
      </c>
      <c r="F608" s="5">
        <v>0</v>
      </c>
      <c r="G608" s="5">
        <v>303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</row>
    <row r="609" spans="1:19" x14ac:dyDescent="0.25">
      <c r="A609" s="5" t="s">
        <v>306</v>
      </c>
      <c r="B609" s="5" t="s">
        <v>1705</v>
      </c>
      <c r="C609" s="5">
        <v>44588.611122685186</v>
      </c>
      <c r="D609" s="5">
        <v>44588.631932870368</v>
      </c>
      <c r="E609" s="5" t="s">
        <v>693</v>
      </c>
      <c r="F609" s="5">
        <v>359</v>
      </c>
      <c r="G609" s="5">
        <v>443</v>
      </c>
      <c r="H609" s="5">
        <v>10.58</v>
      </c>
      <c r="I609" s="5">
        <v>465</v>
      </c>
      <c r="J609" s="5">
        <v>354</v>
      </c>
      <c r="K609" s="5">
        <v>199</v>
      </c>
      <c r="L609" s="5">
        <v>120</v>
      </c>
      <c r="M609" s="5">
        <v>78</v>
      </c>
      <c r="N609" s="5">
        <v>70</v>
      </c>
      <c r="O609" s="5">
        <v>53</v>
      </c>
      <c r="P609" s="5">
        <v>26.5</v>
      </c>
      <c r="Q609" s="5">
        <v>21.1</v>
      </c>
      <c r="R609" s="5">
        <v>0</v>
      </c>
      <c r="S609" s="5">
        <v>0</v>
      </c>
    </row>
    <row r="610" spans="1:19" x14ac:dyDescent="0.25">
      <c r="A610" s="5" t="s">
        <v>574</v>
      </c>
      <c r="B610" s="5" t="s">
        <v>1706</v>
      </c>
      <c r="F610" s="5">
        <v>0</v>
      </c>
      <c r="G610" s="5">
        <v>560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</row>
    <row r="611" spans="1:19" x14ac:dyDescent="0.25">
      <c r="A611" s="5" t="s">
        <v>1707</v>
      </c>
      <c r="B611" s="5" t="s">
        <v>1708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</row>
    <row r="612" spans="1:19" x14ac:dyDescent="0.25">
      <c r="A612" s="5" t="s">
        <v>1709</v>
      </c>
      <c r="B612" s="5" t="s">
        <v>1710</v>
      </c>
      <c r="F612" s="5">
        <v>0</v>
      </c>
      <c r="G612" s="5">
        <v>270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</row>
    <row r="613" spans="1:19" x14ac:dyDescent="0.25">
      <c r="A613" s="5" t="s">
        <v>1711</v>
      </c>
      <c r="B613" s="5" t="s">
        <v>1712</v>
      </c>
      <c r="F613" s="5">
        <v>0</v>
      </c>
      <c r="G613" s="5">
        <v>415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</row>
    <row r="614" spans="1:19" x14ac:dyDescent="0.25">
      <c r="A614" s="5" t="s">
        <v>100</v>
      </c>
      <c r="B614" s="5" t="s">
        <v>1713</v>
      </c>
      <c r="C614" s="5">
        <v>44588.990567129629</v>
      </c>
      <c r="D614" s="5">
        <v>44589.011377314811</v>
      </c>
      <c r="E614" s="5" t="s">
        <v>693</v>
      </c>
      <c r="F614" s="5">
        <v>239</v>
      </c>
      <c r="G614" s="5">
        <v>356</v>
      </c>
      <c r="H614" s="5">
        <v>8.98</v>
      </c>
      <c r="I614" s="5">
        <v>490</v>
      </c>
      <c r="J614" s="5">
        <v>238</v>
      </c>
      <c r="K614" s="5">
        <v>133</v>
      </c>
      <c r="L614" s="5">
        <v>111</v>
      </c>
      <c r="M614" s="5">
        <v>78</v>
      </c>
      <c r="N614" s="5">
        <v>67</v>
      </c>
      <c r="O614" s="5">
        <v>44</v>
      </c>
      <c r="P614" s="5">
        <v>22.8</v>
      </c>
      <c r="Q614" s="5">
        <v>18</v>
      </c>
      <c r="R614" s="5">
        <v>156</v>
      </c>
      <c r="S614" s="5">
        <v>143</v>
      </c>
    </row>
    <row r="615" spans="1:19" x14ac:dyDescent="0.25">
      <c r="A615" s="5" t="s">
        <v>1714</v>
      </c>
      <c r="B615" s="5" t="s">
        <v>1715</v>
      </c>
      <c r="F615" s="5">
        <v>0</v>
      </c>
      <c r="G615" s="5">
        <v>420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</row>
    <row r="616" spans="1:19" x14ac:dyDescent="0.25">
      <c r="A616" s="5" t="s">
        <v>1716</v>
      </c>
      <c r="B616" s="5" t="s">
        <v>1717</v>
      </c>
      <c r="F616" s="5">
        <v>0</v>
      </c>
      <c r="G616" s="5">
        <v>436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</row>
    <row r="617" spans="1:19" x14ac:dyDescent="0.25">
      <c r="A617" s="5" t="s">
        <v>1718</v>
      </c>
      <c r="B617" s="5" t="s">
        <v>1719</v>
      </c>
      <c r="F617" s="5">
        <v>0</v>
      </c>
      <c r="G617" s="5">
        <v>512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</row>
    <row r="618" spans="1:19" x14ac:dyDescent="0.25">
      <c r="A618" s="5" t="s">
        <v>199</v>
      </c>
      <c r="B618" s="5" t="s">
        <v>1720</v>
      </c>
      <c r="C618" s="5">
        <v>44588.697916666664</v>
      </c>
      <c r="D618" s="5">
        <v>44588.71875</v>
      </c>
      <c r="E618" s="5" t="s">
        <v>693</v>
      </c>
      <c r="F618" s="5">
        <v>262</v>
      </c>
      <c r="G618" s="5">
        <v>322</v>
      </c>
      <c r="H618" s="5">
        <v>9.33</v>
      </c>
      <c r="I618" s="5">
        <v>568</v>
      </c>
      <c r="J618" s="5">
        <v>344</v>
      </c>
      <c r="K618" s="5">
        <v>145</v>
      </c>
      <c r="L618" s="5">
        <v>113</v>
      </c>
      <c r="M618" s="5">
        <v>77</v>
      </c>
      <c r="N618" s="5">
        <v>72</v>
      </c>
      <c r="O618" s="5">
        <v>47</v>
      </c>
      <c r="P618" s="5">
        <v>26.2</v>
      </c>
      <c r="Q618" s="5">
        <v>18.7</v>
      </c>
      <c r="R618" s="5">
        <v>180</v>
      </c>
      <c r="S618" s="5">
        <v>162</v>
      </c>
    </row>
    <row r="619" spans="1:19" x14ac:dyDescent="0.25">
      <c r="A619" s="5" t="s">
        <v>1721</v>
      </c>
      <c r="B619" s="5" t="s">
        <v>1722</v>
      </c>
      <c r="F619" s="5">
        <v>0</v>
      </c>
      <c r="G619" s="5">
        <v>429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</row>
    <row r="620" spans="1:19" x14ac:dyDescent="0.25">
      <c r="A620" s="5" t="s">
        <v>1723</v>
      </c>
      <c r="B620" s="5" t="s">
        <v>1724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</row>
    <row r="621" spans="1:19" x14ac:dyDescent="0.25">
      <c r="A621" s="5" t="s">
        <v>251</v>
      </c>
      <c r="B621" s="5" t="s">
        <v>1725</v>
      </c>
      <c r="C621" s="5">
        <v>44589.439305555556</v>
      </c>
      <c r="D621" s="5">
        <v>44589.460115740738</v>
      </c>
      <c r="E621" s="5" t="s">
        <v>693</v>
      </c>
      <c r="F621" s="5">
        <v>364</v>
      </c>
      <c r="G621" s="5">
        <v>457</v>
      </c>
      <c r="H621" s="5">
        <v>10.65</v>
      </c>
      <c r="I621" s="5">
        <v>524</v>
      </c>
      <c r="J621" s="5">
        <v>353</v>
      </c>
      <c r="K621" s="5">
        <v>202</v>
      </c>
      <c r="L621" s="5">
        <v>109</v>
      </c>
      <c r="M621" s="5">
        <v>75</v>
      </c>
      <c r="N621" s="5">
        <v>66</v>
      </c>
      <c r="O621" s="5">
        <v>54</v>
      </c>
      <c r="P621" s="5">
        <v>26.4</v>
      </c>
      <c r="Q621" s="5">
        <v>21.3</v>
      </c>
      <c r="R621" s="5">
        <v>177</v>
      </c>
      <c r="S621" s="5">
        <v>160</v>
      </c>
    </row>
    <row r="622" spans="1:19" x14ac:dyDescent="0.25">
      <c r="A622" s="5" t="s">
        <v>1726</v>
      </c>
      <c r="B622" s="5" t="s">
        <v>1727</v>
      </c>
      <c r="F622" s="5">
        <v>0</v>
      </c>
      <c r="G622" s="5">
        <v>309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</row>
    <row r="623" spans="1:19" x14ac:dyDescent="0.25">
      <c r="A623" s="5" t="s">
        <v>1728</v>
      </c>
      <c r="B623" s="5" t="s">
        <v>1729</v>
      </c>
      <c r="F623" s="5">
        <v>0</v>
      </c>
      <c r="G623" s="5">
        <v>545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</row>
    <row r="624" spans="1:19" x14ac:dyDescent="0.25">
      <c r="A624" s="5" t="s">
        <v>1730</v>
      </c>
      <c r="B624" s="5" t="s">
        <v>1731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</row>
    <row r="625" spans="1:19" x14ac:dyDescent="0.25">
      <c r="A625" s="5" t="s">
        <v>197</v>
      </c>
      <c r="B625" s="5" t="s">
        <v>1732</v>
      </c>
      <c r="C625" s="5">
        <v>44587.929027777776</v>
      </c>
      <c r="D625" s="5">
        <v>44587.949826388889</v>
      </c>
      <c r="E625" s="5" t="s">
        <v>693</v>
      </c>
      <c r="F625" s="5">
        <v>556</v>
      </c>
      <c r="G625" s="5">
        <v>621</v>
      </c>
      <c r="H625" s="5">
        <v>12.57</v>
      </c>
      <c r="I625" s="5">
        <v>512</v>
      </c>
      <c r="J625" s="5">
        <v>480</v>
      </c>
      <c r="K625" s="5">
        <v>309</v>
      </c>
      <c r="L625" s="5">
        <v>103</v>
      </c>
      <c r="M625" s="5">
        <v>79</v>
      </c>
      <c r="N625" s="5">
        <v>81</v>
      </c>
      <c r="O625" s="5">
        <v>63</v>
      </c>
      <c r="P625" s="5">
        <v>29.6</v>
      </c>
      <c r="Q625" s="5">
        <v>25.1</v>
      </c>
      <c r="R625" s="5">
        <v>175</v>
      </c>
      <c r="S625" s="5">
        <v>163</v>
      </c>
    </row>
    <row r="626" spans="1:19" x14ac:dyDescent="0.25">
      <c r="A626" s="5" t="s">
        <v>1733</v>
      </c>
      <c r="B626" s="5" t="s">
        <v>1734</v>
      </c>
      <c r="F626" s="5">
        <v>0</v>
      </c>
      <c r="G626" s="5">
        <v>323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</row>
    <row r="627" spans="1:19" x14ac:dyDescent="0.25">
      <c r="A627" s="5" t="s">
        <v>494</v>
      </c>
      <c r="B627" s="5" t="s">
        <v>1735</v>
      </c>
      <c r="C627" s="5">
        <v>44588.170335648145</v>
      </c>
      <c r="D627" s="5">
        <v>44588.191192129627</v>
      </c>
      <c r="E627" s="5" t="s">
        <v>693</v>
      </c>
      <c r="F627" s="5">
        <v>319</v>
      </c>
      <c r="G627" s="5">
        <v>0</v>
      </c>
      <c r="H627" s="5">
        <v>10.029999999999999</v>
      </c>
      <c r="I627" s="5">
        <v>402</v>
      </c>
      <c r="J627" s="5">
        <v>431</v>
      </c>
      <c r="K627" s="5">
        <v>177</v>
      </c>
      <c r="L627" s="5">
        <v>110</v>
      </c>
      <c r="M627" s="5">
        <v>75</v>
      </c>
      <c r="N627" s="5">
        <v>70</v>
      </c>
      <c r="O627" s="5">
        <v>51</v>
      </c>
      <c r="P627" s="5">
        <v>28.4</v>
      </c>
      <c r="Q627" s="5">
        <v>20.100000000000001</v>
      </c>
      <c r="R627" s="5">
        <v>164</v>
      </c>
      <c r="S627" s="5">
        <v>149</v>
      </c>
    </row>
    <row r="628" spans="1:19" x14ac:dyDescent="0.25">
      <c r="A628" s="5" t="s">
        <v>1736</v>
      </c>
      <c r="B628" s="5" t="s">
        <v>1737</v>
      </c>
      <c r="F628" s="5">
        <v>0</v>
      </c>
      <c r="G628" s="5">
        <v>402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</row>
    <row r="629" spans="1:19" x14ac:dyDescent="0.25">
      <c r="A629" s="5" t="s">
        <v>1738</v>
      </c>
      <c r="B629" s="5" t="s">
        <v>1739</v>
      </c>
      <c r="F629" s="5">
        <v>0</v>
      </c>
      <c r="G629" s="5">
        <v>492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</row>
    <row r="630" spans="1:19" x14ac:dyDescent="0.25">
      <c r="A630" s="5" t="s">
        <v>609</v>
      </c>
      <c r="B630" s="5" t="s">
        <v>1740</v>
      </c>
      <c r="C630" s="5">
        <v>44588.545648148145</v>
      </c>
      <c r="D630" s="5">
        <v>44588.566400462965</v>
      </c>
      <c r="E630" s="5" t="s">
        <v>693</v>
      </c>
      <c r="F630" s="5">
        <v>330</v>
      </c>
      <c r="G630" s="5">
        <v>0</v>
      </c>
      <c r="H630" s="5">
        <v>10.23</v>
      </c>
      <c r="I630" s="5">
        <v>470</v>
      </c>
      <c r="J630" s="5">
        <v>422</v>
      </c>
      <c r="K630" s="5">
        <v>184</v>
      </c>
      <c r="L630" s="5">
        <v>113</v>
      </c>
      <c r="M630" s="5">
        <v>77</v>
      </c>
      <c r="N630" s="5">
        <v>73</v>
      </c>
      <c r="O630" s="5">
        <v>51</v>
      </c>
      <c r="P630" s="5">
        <v>28.2</v>
      </c>
      <c r="Q630" s="5">
        <v>20.5</v>
      </c>
      <c r="R630" s="5">
        <v>173</v>
      </c>
      <c r="S630" s="5">
        <v>142</v>
      </c>
    </row>
    <row r="631" spans="1:19" x14ac:dyDescent="0.25">
      <c r="A631" s="5" t="s">
        <v>432</v>
      </c>
      <c r="B631" s="5" t="s">
        <v>1741</v>
      </c>
      <c r="C631" s="5">
        <v>44588.876562500001</v>
      </c>
      <c r="D631" s="5">
        <v>44588.89738425926</v>
      </c>
      <c r="E631" s="5" t="s">
        <v>693</v>
      </c>
      <c r="F631" s="5">
        <v>428</v>
      </c>
      <c r="G631" s="5">
        <v>0</v>
      </c>
      <c r="H631" s="5">
        <v>11.39</v>
      </c>
      <c r="I631" s="5">
        <v>580</v>
      </c>
      <c r="J631" s="5">
        <v>360</v>
      </c>
      <c r="K631" s="5">
        <v>238</v>
      </c>
      <c r="L631" s="5">
        <v>110</v>
      </c>
      <c r="M631" s="5">
        <v>76</v>
      </c>
      <c r="N631" s="5">
        <v>73</v>
      </c>
      <c r="O631" s="5">
        <v>58</v>
      </c>
      <c r="P631" s="5">
        <v>26.6</v>
      </c>
      <c r="Q631" s="5">
        <v>22.8</v>
      </c>
      <c r="R631" s="5">
        <v>0</v>
      </c>
      <c r="S631" s="5">
        <v>0</v>
      </c>
    </row>
    <row r="632" spans="1:19" x14ac:dyDescent="0.25">
      <c r="A632" s="5" t="s">
        <v>1742</v>
      </c>
      <c r="B632" s="5" t="s">
        <v>1743</v>
      </c>
      <c r="F632" s="5">
        <v>0</v>
      </c>
      <c r="G632" s="5">
        <v>466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</row>
    <row r="633" spans="1:19" x14ac:dyDescent="0.25">
      <c r="A633" s="5" t="s">
        <v>1744</v>
      </c>
      <c r="B633" s="5" t="s">
        <v>1745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</row>
    <row r="634" spans="1:19" x14ac:dyDescent="0.25">
      <c r="A634" s="5" t="s">
        <v>1746</v>
      </c>
      <c r="B634" s="5" t="s">
        <v>1747</v>
      </c>
      <c r="F634" s="5">
        <v>0</v>
      </c>
      <c r="G634" s="5">
        <v>461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</row>
    <row r="635" spans="1:19" x14ac:dyDescent="0.25">
      <c r="A635" s="5" t="s">
        <v>450</v>
      </c>
      <c r="B635" s="5" t="s">
        <v>1748</v>
      </c>
      <c r="C635" s="5">
        <v>44588.471747685187</v>
      </c>
      <c r="D635" s="5">
        <v>44588.492569444446</v>
      </c>
      <c r="E635" s="5" t="s">
        <v>693</v>
      </c>
      <c r="F635" s="5">
        <v>352</v>
      </c>
      <c r="G635" s="5">
        <v>387</v>
      </c>
      <c r="H635" s="5">
        <v>10.52</v>
      </c>
      <c r="I635" s="5">
        <v>512</v>
      </c>
      <c r="J635" s="5">
        <v>465</v>
      </c>
      <c r="K635" s="5">
        <v>195</v>
      </c>
      <c r="L635" s="5">
        <v>115</v>
      </c>
      <c r="M635" s="5">
        <v>76</v>
      </c>
      <c r="N635" s="5">
        <v>70</v>
      </c>
      <c r="O635" s="5">
        <v>53</v>
      </c>
      <c r="P635" s="5">
        <v>29.2</v>
      </c>
      <c r="Q635" s="5">
        <v>21</v>
      </c>
      <c r="R635" s="5">
        <v>184</v>
      </c>
      <c r="S635" s="5">
        <v>162</v>
      </c>
    </row>
    <row r="636" spans="1:19" x14ac:dyDescent="0.25">
      <c r="A636" s="5" t="s">
        <v>1749</v>
      </c>
      <c r="B636" s="5" t="s">
        <v>1750</v>
      </c>
      <c r="F636" s="5">
        <v>0</v>
      </c>
      <c r="G636" s="5">
        <v>354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</row>
    <row r="637" spans="1:19" x14ac:dyDescent="0.25">
      <c r="A637" s="5" t="s">
        <v>550</v>
      </c>
      <c r="B637" s="5" t="s">
        <v>1751</v>
      </c>
      <c r="C637" s="5">
        <v>44588.095810185187</v>
      </c>
      <c r="D637" s="5">
        <v>44588.116666666669</v>
      </c>
      <c r="E637" s="5" t="s">
        <v>693</v>
      </c>
      <c r="F637" s="5">
        <v>304</v>
      </c>
      <c r="G637" s="5">
        <v>612</v>
      </c>
      <c r="H637" s="5">
        <v>9.6999999999999993</v>
      </c>
      <c r="I637" s="5">
        <v>460</v>
      </c>
      <c r="J637" s="5">
        <v>348</v>
      </c>
      <c r="K637" s="5">
        <v>169</v>
      </c>
      <c r="L637" s="5">
        <v>108</v>
      </c>
      <c r="M637" s="5">
        <v>77</v>
      </c>
      <c r="N637" s="5">
        <v>65</v>
      </c>
      <c r="O637" s="5">
        <v>48</v>
      </c>
      <c r="P637" s="5">
        <v>26.3</v>
      </c>
      <c r="Q637" s="5">
        <v>19.399999999999999</v>
      </c>
      <c r="R637" s="5">
        <v>0</v>
      </c>
      <c r="S637" s="5">
        <v>0</v>
      </c>
    </row>
    <row r="638" spans="1:19" x14ac:dyDescent="0.25">
      <c r="A638" s="5" t="s">
        <v>1752</v>
      </c>
      <c r="B638" s="5" t="s">
        <v>1753</v>
      </c>
      <c r="F638" s="5">
        <v>0</v>
      </c>
      <c r="G638" s="5">
        <v>420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</row>
    <row r="639" spans="1:19" x14ac:dyDescent="0.25">
      <c r="A639" s="5" t="s">
        <v>1754</v>
      </c>
      <c r="B639" s="5" t="s">
        <v>1755</v>
      </c>
      <c r="F639" s="5">
        <v>0</v>
      </c>
      <c r="G639" s="5">
        <v>611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</row>
    <row r="640" spans="1:19" x14ac:dyDescent="0.25">
      <c r="A640" s="5" t="s">
        <v>1756</v>
      </c>
      <c r="B640" s="5" t="s">
        <v>1757</v>
      </c>
      <c r="F640" s="5">
        <v>0</v>
      </c>
      <c r="G640" s="5">
        <v>230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</row>
    <row r="641" spans="1:19" x14ac:dyDescent="0.25">
      <c r="A641" s="5" t="s">
        <v>74</v>
      </c>
      <c r="B641" s="5" t="s">
        <v>1758</v>
      </c>
      <c r="C641" s="5">
        <v>44588.441574074073</v>
      </c>
      <c r="D641" s="5">
        <v>44588.462395833332</v>
      </c>
      <c r="E641" s="5" t="s">
        <v>693</v>
      </c>
      <c r="F641" s="5">
        <v>383</v>
      </c>
      <c r="G641" s="5">
        <v>458</v>
      </c>
      <c r="H641" s="5">
        <v>10.9</v>
      </c>
      <c r="I641" s="5">
        <v>540</v>
      </c>
      <c r="J641" s="5">
        <v>367</v>
      </c>
      <c r="K641" s="5">
        <v>213</v>
      </c>
      <c r="L641" s="5">
        <v>108</v>
      </c>
      <c r="M641" s="5">
        <v>78</v>
      </c>
      <c r="N641" s="5">
        <v>71</v>
      </c>
      <c r="O641" s="5">
        <v>54</v>
      </c>
      <c r="P641" s="5">
        <v>26.8</v>
      </c>
      <c r="Q641" s="5">
        <v>21.8</v>
      </c>
      <c r="R641" s="5">
        <v>0</v>
      </c>
      <c r="S641" s="5">
        <v>0</v>
      </c>
    </row>
    <row r="642" spans="1:19" x14ac:dyDescent="0.25">
      <c r="A642" s="5" t="s">
        <v>1759</v>
      </c>
      <c r="B642" s="5" t="s">
        <v>1760</v>
      </c>
      <c r="F642" s="5">
        <v>0</v>
      </c>
      <c r="G642" s="5">
        <v>472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</row>
    <row r="643" spans="1:19" x14ac:dyDescent="0.25">
      <c r="A643" s="5" t="s">
        <v>1761</v>
      </c>
      <c r="B643" s="5" t="s">
        <v>1762</v>
      </c>
      <c r="F643" s="5">
        <v>0</v>
      </c>
      <c r="G643" s="5">
        <v>713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</row>
    <row r="644" spans="1:19" x14ac:dyDescent="0.25">
      <c r="A644" s="5" t="s">
        <v>1763</v>
      </c>
      <c r="B644" s="5" t="s">
        <v>1764</v>
      </c>
      <c r="F644" s="5">
        <v>0</v>
      </c>
      <c r="G644" s="5">
        <v>331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</row>
    <row r="645" spans="1:19" x14ac:dyDescent="0.25">
      <c r="A645" s="5" t="s">
        <v>1765</v>
      </c>
      <c r="B645" s="5" t="s">
        <v>1766</v>
      </c>
      <c r="F645" s="5">
        <v>0</v>
      </c>
      <c r="G645" s="5">
        <v>506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</row>
    <row r="646" spans="1:19" x14ac:dyDescent="0.25">
      <c r="A646" s="5" t="s">
        <v>542</v>
      </c>
      <c r="B646" s="5" t="s">
        <v>1767</v>
      </c>
      <c r="C646" s="5">
        <v>44589.523090277777</v>
      </c>
      <c r="D646" s="5">
        <v>44589.543912037036</v>
      </c>
      <c r="E646" s="5" t="s">
        <v>693</v>
      </c>
      <c r="F646" s="5">
        <v>466</v>
      </c>
      <c r="G646" s="5">
        <v>0</v>
      </c>
      <c r="H646" s="5">
        <v>11.74</v>
      </c>
      <c r="I646" s="5">
        <v>662</v>
      </c>
      <c r="J646" s="5">
        <v>592</v>
      </c>
      <c r="K646" s="5">
        <v>259</v>
      </c>
      <c r="L646" s="5">
        <v>112</v>
      </c>
      <c r="M646" s="5">
        <v>77</v>
      </c>
      <c r="N646" s="5">
        <v>100</v>
      </c>
      <c r="O646" s="5">
        <v>60</v>
      </c>
      <c r="P646" s="5">
        <v>31.9</v>
      </c>
      <c r="Q646" s="5">
        <v>23.5</v>
      </c>
      <c r="R646" s="5">
        <v>0</v>
      </c>
      <c r="S646" s="5">
        <v>0</v>
      </c>
    </row>
    <row r="647" spans="1:19" x14ac:dyDescent="0.25">
      <c r="A647" s="5" t="s">
        <v>1768</v>
      </c>
      <c r="B647" s="5" t="s">
        <v>1769</v>
      </c>
      <c r="F647" s="5">
        <v>0</v>
      </c>
      <c r="G647" s="5">
        <v>438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</row>
    <row r="648" spans="1:19" x14ac:dyDescent="0.25">
      <c r="A648" s="5" t="s">
        <v>1770</v>
      </c>
      <c r="B648" s="5" t="s">
        <v>1771</v>
      </c>
      <c r="C648" s="5">
        <v>44588.912083333336</v>
      </c>
      <c r="D648" s="5">
        <v>44588.932893518519</v>
      </c>
      <c r="E648" s="5" t="s">
        <v>693</v>
      </c>
      <c r="F648" s="5">
        <v>335</v>
      </c>
      <c r="G648" s="5">
        <v>400</v>
      </c>
      <c r="H648" s="5">
        <v>10.14</v>
      </c>
      <c r="I648" s="5">
        <v>481</v>
      </c>
      <c r="J648" s="5">
        <v>397</v>
      </c>
      <c r="K648" s="5">
        <v>186</v>
      </c>
      <c r="L648" s="5">
        <v>121</v>
      </c>
      <c r="M648" s="5">
        <v>75</v>
      </c>
      <c r="N648" s="5">
        <v>74</v>
      </c>
      <c r="O648" s="5">
        <v>54</v>
      </c>
      <c r="P648" s="5">
        <v>27.6</v>
      </c>
      <c r="Q648" s="5">
        <v>20.3</v>
      </c>
      <c r="R648" s="5">
        <v>0</v>
      </c>
      <c r="S648" s="5">
        <v>0</v>
      </c>
    </row>
    <row r="649" spans="1:19" x14ac:dyDescent="0.25">
      <c r="A649" s="5" t="s">
        <v>1772</v>
      </c>
      <c r="B649" s="5" t="s">
        <v>1773</v>
      </c>
      <c r="F649" s="5">
        <v>0</v>
      </c>
      <c r="G649" s="5">
        <v>360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</row>
    <row r="650" spans="1:19" x14ac:dyDescent="0.25">
      <c r="A650" s="5" t="s">
        <v>1774</v>
      </c>
      <c r="B650" s="5" t="s">
        <v>1775</v>
      </c>
      <c r="F650" s="5">
        <v>0</v>
      </c>
      <c r="G650" s="5">
        <v>330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</row>
    <row r="651" spans="1:19" x14ac:dyDescent="0.25">
      <c r="A651" s="5" t="s">
        <v>1776</v>
      </c>
      <c r="B651" s="5" t="s">
        <v>1777</v>
      </c>
      <c r="F651" s="5">
        <v>0</v>
      </c>
      <c r="G651" s="5">
        <v>475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</row>
    <row r="652" spans="1:19" x14ac:dyDescent="0.25">
      <c r="A652" s="5" t="s">
        <v>526</v>
      </c>
      <c r="B652" s="5" t="s">
        <v>1778</v>
      </c>
      <c r="C652" s="5">
        <v>44587.82603009259</v>
      </c>
      <c r="D652" s="5">
        <v>44587.846875000003</v>
      </c>
      <c r="E652" s="5" t="s">
        <v>693</v>
      </c>
      <c r="F652" s="5">
        <v>362</v>
      </c>
      <c r="G652" s="5">
        <v>439</v>
      </c>
      <c r="H652" s="5">
        <v>10.6</v>
      </c>
      <c r="I652" s="5">
        <v>0</v>
      </c>
      <c r="J652" s="5">
        <v>311</v>
      </c>
      <c r="K652" s="5">
        <v>201</v>
      </c>
      <c r="L652" s="5">
        <v>110</v>
      </c>
      <c r="M652" s="5">
        <v>78</v>
      </c>
      <c r="N652" s="5">
        <v>70</v>
      </c>
      <c r="O652" s="5">
        <v>52</v>
      </c>
      <c r="P652" s="5">
        <v>25.3</v>
      </c>
      <c r="Q652" s="5">
        <v>21.2</v>
      </c>
      <c r="R652" s="5">
        <v>171</v>
      </c>
      <c r="S652" s="5">
        <v>150</v>
      </c>
    </row>
    <row r="653" spans="1:19" x14ac:dyDescent="0.25">
      <c r="A653" s="5" t="s">
        <v>1779</v>
      </c>
      <c r="B653" s="5" t="s">
        <v>1780</v>
      </c>
      <c r="F653" s="5">
        <v>0</v>
      </c>
      <c r="G653" s="5">
        <v>404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</row>
    <row r="654" spans="1:19" x14ac:dyDescent="0.25">
      <c r="A654" s="5" t="s">
        <v>1781</v>
      </c>
      <c r="B654" s="5" t="s">
        <v>1782</v>
      </c>
      <c r="F654" s="5">
        <v>0</v>
      </c>
      <c r="G654" s="5">
        <v>411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</row>
    <row r="655" spans="1:19" x14ac:dyDescent="0.25">
      <c r="A655" s="5" t="s">
        <v>1783</v>
      </c>
      <c r="B655" s="5" t="s">
        <v>1784</v>
      </c>
      <c r="F655" s="5">
        <v>0</v>
      </c>
      <c r="G655" s="5">
        <v>301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</row>
    <row r="656" spans="1:19" x14ac:dyDescent="0.25">
      <c r="A656" s="5" t="s">
        <v>1785</v>
      </c>
      <c r="B656" s="5" t="s">
        <v>1786</v>
      </c>
      <c r="F656" s="5">
        <v>0</v>
      </c>
      <c r="G656" s="5">
        <v>458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</row>
    <row r="657" spans="1:19" x14ac:dyDescent="0.25">
      <c r="A657" s="5" t="s">
        <v>1787</v>
      </c>
      <c r="B657" s="5" t="s">
        <v>1788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</row>
    <row r="658" spans="1:19" x14ac:dyDescent="0.25">
      <c r="A658" s="5" t="s">
        <v>1789</v>
      </c>
      <c r="B658" s="5" t="s">
        <v>1790</v>
      </c>
      <c r="F658" s="5">
        <v>0</v>
      </c>
      <c r="G658" s="5">
        <v>546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</row>
    <row r="659" spans="1:19" x14ac:dyDescent="0.25">
      <c r="A659" s="5" t="s">
        <v>1791</v>
      </c>
      <c r="B659" s="5" t="s">
        <v>1792</v>
      </c>
      <c r="F659" s="5">
        <v>0</v>
      </c>
      <c r="G659" s="5">
        <v>364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</row>
    <row r="660" spans="1:19" x14ac:dyDescent="0.25">
      <c r="A660" s="5" t="s">
        <v>245</v>
      </c>
      <c r="B660" s="5" t="s">
        <v>1793</v>
      </c>
      <c r="C660" s="5">
        <v>44588.080451388887</v>
      </c>
      <c r="D660" s="5">
        <v>44588.1012962963</v>
      </c>
      <c r="E660" s="5" t="s">
        <v>693</v>
      </c>
      <c r="F660" s="5">
        <v>318</v>
      </c>
      <c r="G660" s="5">
        <v>0</v>
      </c>
      <c r="H660" s="5">
        <v>10.15</v>
      </c>
      <c r="I660" s="5">
        <v>0</v>
      </c>
      <c r="J660" s="5">
        <v>576</v>
      </c>
      <c r="K660" s="5">
        <v>177</v>
      </c>
      <c r="L660" s="5">
        <v>115</v>
      </c>
      <c r="M660" s="5">
        <v>78</v>
      </c>
      <c r="N660" s="5">
        <v>55</v>
      </c>
      <c r="O660" s="5">
        <v>45</v>
      </c>
      <c r="P660" s="5">
        <v>31.6</v>
      </c>
      <c r="Q660" s="5">
        <v>20.3</v>
      </c>
      <c r="R660" s="5">
        <v>177</v>
      </c>
      <c r="S660" s="5">
        <v>165</v>
      </c>
    </row>
    <row r="661" spans="1:19" x14ac:dyDescent="0.25">
      <c r="A661" s="5" t="s">
        <v>342</v>
      </c>
      <c r="B661" s="5" t="s">
        <v>1794</v>
      </c>
      <c r="C661" s="5">
        <v>44588.846168981479</v>
      </c>
      <c r="D661" s="5">
        <v>44588.866967592592</v>
      </c>
      <c r="E661" s="5" t="s">
        <v>693</v>
      </c>
      <c r="F661" s="5">
        <v>410</v>
      </c>
      <c r="G661" s="5">
        <v>403</v>
      </c>
      <c r="H661" s="5">
        <v>11.1</v>
      </c>
      <c r="I661" s="5">
        <v>566</v>
      </c>
      <c r="J661" s="5">
        <v>545</v>
      </c>
      <c r="K661" s="5">
        <v>228</v>
      </c>
      <c r="L661" s="5">
        <v>115</v>
      </c>
      <c r="M661" s="5">
        <v>76</v>
      </c>
      <c r="N661" s="5">
        <v>91</v>
      </c>
      <c r="O661" s="5">
        <v>57</v>
      </c>
      <c r="P661" s="5">
        <v>30.9</v>
      </c>
      <c r="Q661" s="5">
        <v>22.2</v>
      </c>
      <c r="R661" s="5">
        <v>0</v>
      </c>
      <c r="S661" s="5">
        <v>0</v>
      </c>
    </row>
    <row r="662" spans="1:19" x14ac:dyDescent="0.25">
      <c r="A662" s="5" t="s">
        <v>1795</v>
      </c>
      <c r="B662" s="5" t="s">
        <v>1796</v>
      </c>
      <c r="F662" s="5">
        <v>0</v>
      </c>
      <c r="G662" s="5">
        <v>424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</row>
    <row r="663" spans="1:19" x14ac:dyDescent="0.25">
      <c r="A663" s="5" t="s">
        <v>452</v>
      </c>
      <c r="B663" s="5" t="s">
        <v>1797</v>
      </c>
      <c r="F663" s="5">
        <v>0</v>
      </c>
      <c r="G663" s="5">
        <v>599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</row>
    <row r="664" spans="1:19" x14ac:dyDescent="0.25">
      <c r="A664" s="5" t="s">
        <v>1798</v>
      </c>
      <c r="B664" s="5" t="s">
        <v>1799</v>
      </c>
      <c r="F664" s="5">
        <v>0</v>
      </c>
      <c r="G664" s="5">
        <v>287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</row>
    <row r="665" spans="1:19" x14ac:dyDescent="0.25">
      <c r="A665" s="5" t="s">
        <v>275</v>
      </c>
      <c r="B665" s="5" t="s">
        <v>1800</v>
      </c>
      <c r="C665" s="5">
        <v>44588.18246527778</v>
      </c>
      <c r="D665" s="5">
        <v>44588.203287037039</v>
      </c>
      <c r="E665" s="5" t="s">
        <v>693</v>
      </c>
      <c r="F665" s="5">
        <v>306</v>
      </c>
      <c r="G665" s="5">
        <v>351</v>
      </c>
      <c r="H665" s="5">
        <v>9.89</v>
      </c>
      <c r="I665" s="5">
        <v>426</v>
      </c>
      <c r="J665" s="5">
        <v>389</v>
      </c>
      <c r="K665" s="5">
        <v>170</v>
      </c>
      <c r="L665" s="5">
        <v>115</v>
      </c>
      <c r="M665" s="5">
        <v>79</v>
      </c>
      <c r="N665" s="5">
        <v>71</v>
      </c>
      <c r="O665" s="5">
        <v>49</v>
      </c>
      <c r="P665" s="5">
        <v>27.4</v>
      </c>
      <c r="Q665" s="5">
        <v>19.8</v>
      </c>
      <c r="R665" s="5">
        <v>0</v>
      </c>
      <c r="S665" s="5">
        <v>0</v>
      </c>
    </row>
    <row r="666" spans="1:19" x14ac:dyDescent="0.25">
      <c r="A666" s="5" t="s">
        <v>520</v>
      </c>
      <c r="B666" s="5" t="s">
        <v>1801</v>
      </c>
      <c r="C666" s="5">
        <v>44589.090243055558</v>
      </c>
      <c r="D666" s="5">
        <v>44589.111111111109</v>
      </c>
      <c r="E666" s="5" t="s">
        <v>693</v>
      </c>
      <c r="F666" s="5">
        <v>491</v>
      </c>
      <c r="G666" s="5">
        <v>468</v>
      </c>
      <c r="H666" s="5">
        <v>11.97</v>
      </c>
      <c r="I666" s="5">
        <v>722</v>
      </c>
      <c r="J666" s="5">
        <v>452</v>
      </c>
      <c r="K666" s="5">
        <v>273</v>
      </c>
      <c r="L666" s="5">
        <v>116</v>
      </c>
      <c r="M666" s="5">
        <v>76</v>
      </c>
      <c r="N666" s="5">
        <v>80</v>
      </c>
      <c r="O666" s="5">
        <v>61</v>
      </c>
      <c r="P666" s="5">
        <v>28.9</v>
      </c>
      <c r="Q666" s="5">
        <v>23.9</v>
      </c>
      <c r="R666" s="5">
        <v>0</v>
      </c>
      <c r="S666" s="5">
        <v>0</v>
      </c>
    </row>
    <row r="667" spans="1:19" x14ac:dyDescent="0.25">
      <c r="A667" s="5" t="s">
        <v>1802</v>
      </c>
      <c r="B667" s="5" t="s">
        <v>1803</v>
      </c>
      <c r="F667" s="5">
        <v>0</v>
      </c>
      <c r="G667" s="5">
        <v>554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</row>
    <row r="668" spans="1:19" x14ac:dyDescent="0.25">
      <c r="A668" s="5" t="s">
        <v>1804</v>
      </c>
      <c r="B668" s="5" t="s">
        <v>1805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</row>
    <row r="669" spans="1:19" x14ac:dyDescent="0.25">
      <c r="A669" s="5" t="s">
        <v>1806</v>
      </c>
      <c r="B669" s="5" t="s">
        <v>1807</v>
      </c>
      <c r="F669" s="5">
        <v>0</v>
      </c>
      <c r="G669" s="5">
        <v>328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</row>
    <row r="670" spans="1:19" x14ac:dyDescent="0.25">
      <c r="A670" s="5" t="s">
        <v>414</v>
      </c>
      <c r="B670" s="5" t="s">
        <v>1808</v>
      </c>
      <c r="C670" s="5">
        <v>44588.087546296294</v>
      </c>
      <c r="D670" s="5">
        <v>44588.108344907407</v>
      </c>
      <c r="E670" s="5" t="s">
        <v>693</v>
      </c>
      <c r="F670" s="5">
        <v>409</v>
      </c>
      <c r="G670" s="5">
        <v>0</v>
      </c>
      <c r="H670" s="5">
        <v>11.1</v>
      </c>
      <c r="I670" s="5">
        <v>537</v>
      </c>
      <c r="J670" s="5">
        <v>505</v>
      </c>
      <c r="K670" s="5">
        <v>227</v>
      </c>
      <c r="L670" s="5">
        <v>118</v>
      </c>
      <c r="M670" s="5">
        <v>79</v>
      </c>
      <c r="N670" s="5">
        <v>80</v>
      </c>
      <c r="O670" s="5">
        <v>55</v>
      </c>
      <c r="P670" s="5">
        <v>30.1</v>
      </c>
      <c r="Q670" s="5">
        <v>22.2</v>
      </c>
      <c r="R670" s="5">
        <v>180</v>
      </c>
      <c r="S670" s="5">
        <v>168</v>
      </c>
    </row>
    <row r="671" spans="1:19" x14ac:dyDescent="0.25">
      <c r="A671" s="5" t="s">
        <v>289</v>
      </c>
      <c r="B671" s="5" t="s">
        <v>1809</v>
      </c>
      <c r="C671" s="5">
        <v>44588.571296296293</v>
      </c>
      <c r="D671" s="5">
        <v>44588.592106481483</v>
      </c>
      <c r="E671" s="5" t="s">
        <v>693</v>
      </c>
      <c r="F671" s="5">
        <v>439</v>
      </c>
      <c r="G671" s="5">
        <v>0</v>
      </c>
      <c r="H671" s="5">
        <v>11.42</v>
      </c>
      <c r="I671" s="5">
        <v>0</v>
      </c>
      <c r="J671" s="5">
        <v>428</v>
      </c>
      <c r="K671" s="5">
        <v>244</v>
      </c>
      <c r="L671" s="5">
        <v>124</v>
      </c>
      <c r="M671" s="5">
        <v>77</v>
      </c>
      <c r="N671" s="5">
        <v>82</v>
      </c>
      <c r="O671" s="5">
        <v>57</v>
      </c>
      <c r="P671" s="5">
        <v>28.4</v>
      </c>
      <c r="Q671" s="5">
        <v>22.9</v>
      </c>
      <c r="R671" s="5">
        <v>169</v>
      </c>
      <c r="S671" s="5">
        <v>150</v>
      </c>
    </row>
    <row r="672" spans="1:19" x14ac:dyDescent="0.25">
      <c r="A672" s="5" t="s">
        <v>1810</v>
      </c>
      <c r="B672" s="5" t="s">
        <v>1811</v>
      </c>
      <c r="F672" s="5">
        <v>0</v>
      </c>
      <c r="G672" s="5">
        <v>318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</row>
    <row r="673" spans="1:19" x14ac:dyDescent="0.25">
      <c r="A673" s="5" t="s">
        <v>1812</v>
      </c>
      <c r="B673" s="5" t="s">
        <v>1813</v>
      </c>
      <c r="F673" s="5">
        <v>0</v>
      </c>
      <c r="G673" s="5">
        <v>452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</row>
    <row r="674" spans="1:19" x14ac:dyDescent="0.25">
      <c r="A674" s="5" t="s">
        <v>1814</v>
      </c>
      <c r="B674" s="5" t="s">
        <v>1815</v>
      </c>
      <c r="F674" s="5">
        <v>0</v>
      </c>
      <c r="G674" s="5">
        <v>403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</row>
    <row r="675" spans="1:19" x14ac:dyDescent="0.25">
      <c r="A675" s="5" t="s">
        <v>468</v>
      </c>
      <c r="B675" s="5" t="s">
        <v>1816</v>
      </c>
      <c r="C675" s="5">
        <v>44588.6875</v>
      </c>
      <c r="D675" s="5">
        <v>44588.708333333336</v>
      </c>
      <c r="E675" s="5" t="s">
        <v>693</v>
      </c>
      <c r="F675" s="5">
        <v>305</v>
      </c>
      <c r="G675" s="5">
        <v>0</v>
      </c>
      <c r="H675" s="5">
        <v>10.01</v>
      </c>
      <c r="I675" s="5">
        <v>489</v>
      </c>
      <c r="J675" s="5">
        <v>243</v>
      </c>
      <c r="K675" s="5">
        <v>169</v>
      </c>
      <c r="L675" s="5">
        <v>108</v>
      </c>
      <c r="M675" s="5">
        <v>78</v>
      </c>
      <c r="N675" s="5">
        <v>56</v>
      </c>
      <c r="O675" s="5">
        <v>47</v>
      </c>
      <c r="P675" s="5">
        <v>23</v>
      </c>
      <c r="Q675" s="5">
        <v>20</v>
      </c>
      <c r="R675" s="5">
        <v>167</v>
      </c>
      <c r="S675" s="5">
        <v>155</v>
      </c>
    </row>
    <row r="676" spans="1:19" x14ac:dyDescent="0.25">
      <c r="A676" s="5" t="s">
        <v>1817</v>
      </c>
      <c r="B676" s="5" t="s">
        <v>1818</v>
      </c>
      <c r="C676" s="5">
        <v>44588.534756944442</v>
      </c>
      <c r="D676" s="5">
        <v>44588.555578703701</v>
      </c>
      <c r="E676" s="5" t="s">
        <v>693</v>
      </c>
      <c r="F676" s="5">
        <v>280</v>
      </c>
      <c r="G676" s="5">
        <v>433</v>
      </c>
      <c r="H676" s="5">
        <v>9.68</v>
      </c>
      <c r="I676" s="5">
        <v>409</v>
      </c>
      <c r="J676" s="5">
        <v>242</v>
      </c>
      <c r="K676" s="5">
        <v>155</v>
      </c>
      <c r="L676" s="5">
        <v>85</v>
      </c>
      <c r="M676" s="5">
        <v>67</v>
      </c>
      <c r="N676" s="5">
        <v>53</v>
      </c>
      <c r="O676" s="5">
        <v>52</v>
      </c>
      <c r="P676" s="5">
        <v>23</v>
      </c>
      <c r="Q676" s="5">
        <v>19.399999999999999</v>
      </c>
      <c r="R676" s="5">
        <v>0</v>
      </c>
      <c r="S676" s="5">
        <v>0</v>
      </c>
    </row>
    <row r="677" spans="1:19" x14ac:dyDescent="0.25">
      <c r="A677" s="5" t="s">
        <v>1819</v>
      </c>
      <c r="B677" s="5" t="s">
        <v>1820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</row>
    <row r="678" spans="1:19" x14ac:dyDescent="0.25">
      <c r="A678" s="5" t="s">
        <v>1821</v>
      </c>
      <c r="B678" s="5" t="s">
        <v>1822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</row>
    <row r="679" spans="1:19" x14ac:dyDescent="0.25">
      <c r="A679" s="5" t="s">
        <v>1823</v>
      </c>
      <c r="B679" s="5" t="s">
        <v>1824</v>
      </c>
      <c r="F679" s="5">
        <v>0</v>
      </c>
      <c r="G679" s="5">
        <v>407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</row>
    <row r="680" spans="1:19" x14ac:dyDescent="0.25">
      <c r="A680" s="5" t="s">
        <v>70</v>
      </c>
      <c r="B680" s="5" t="s">
        <v>1825</v>
      </c>
      <c r="C680" s="5">
        <v>44588.060428240744</v>
      </c>
      <c r="D680" s="5">
        <v>44588.081238425926</v>
      </c>
      <c r="E680" s="5" t="s">
        <v>693</v>
      </c>
      <c r="F680" s="5">
        <v>575</v>
      </c>
      <c r="G680" s="5">
        <v>608</v>
      </c>
      <c r="H680" s="5">
        <v>12.68</v>
      </c>
      <c r="I680" s="5">
        <v>474</v>
      </c>
      <c r="J680" s="5">
        <v>645</v>
      </c>
      <c r="K680" s="5">
        <v>319</v>
      </c>
      <c r="L680" s="5">
        <v>95</v>
      </c>
      <c r="M680" s="5">
        <v>70</v>
      </c>
      <c r="N680" s="5">
        <v>92</v>
      </c>
      <c r="O680" s="5">
        <v>69</v>
      </c>
      <c r="P680" s="5">
        <v>32.9</v>
      </c>
      <c r="Q680" s="5">
        <v>25.4</v>
      </c>
      <c r="R680" s="5">
        <v>174</v>
      </c>
      <c r="S680" s="5">
        <v>154</v>
      </c>
    </row>
    <row r="681" spans="1:19" x14ac:dyDescent="0.25">
      <c r="A681" s="5" t="s">
        <v>326</v>
      </c>
      <c r="B681" s="5" t="s">
        <v>1826</v>
      </c>
      <c r="C681" s="5">
        <v>44588.096620370372</v>
      </c>
      <c r="D681" s="5">
        <v>44588.1174537037</v>
      </c>
      <c r="E681" s="5" t="s">
        <v>693</v>
      </c>
      <c r="F681" s="5">
        <v>379</v>
      </c>
      <c r="G681" s="5">
        <v>0</v>
      </c>
      <c r="H681" s="5">
        <v>10.84</v>
      </c>
      <c r="I681" s="5">
        <v>0</v>
      </c>
      <c r="J681" s="5">
        <v>325</v>
      </c>
      <c r="K681" s="5">
        <v>210</v>
      </c>
      <c r="L681" s="5">
        <v>90</v>
      </c>
      <c r="M681" s="5">
        <v>77</v>
      </c>
      <c r="N681" s="5">
        <v>66</v>
      </c>
      <c r="O681" s="5">
        <v>54</v>
      </c>
      <c r="P681" s="5">
        <v>25.7</v>
      </c>
      <c r="Q681" s="5">
        <v>21.7</v>
      </c>
      <c r="R681" s="5">
        <v>150</v>
      </c>
      <c r="S681" s="5">
        <v>131</v>
      </c>
    </row>
    <row r="682" spans="1:19" x14ac:dyDescent="0.25">
      <c r="A682" s="5" t="s">
        <v>1827</v>
      </c>
      <c r="B682" s="5" t="s">
        <v>1828</v>
      </c>
      <c r="F682" s="5">
        <v>0</v>
      </c>
      <c r="G682" s="5">
        <v>350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</row>
    <row r="683" spans="1:19" x14ac:dyDescent="0.25">
      <c r="A683" s="5" t="s">
        <v>241</v>
      </c>
      <c r="B683" s="5" t="s">
        <v>1829</v>
      </c>
      <c r="C683" s="5">
        <v>44587.948750000003</v>
      </c>
      <c r="D683" s="5">
        <v>44587.969548611109</v>
      </c>
      <c r="E683" s="5" t="s">
        <v>693</v>
      </c>
      <c r="F683" s="5">
        <v>552</v>
      </c>
      <c r="G683" s="5">
        <v>618</v>
      </c>
      <c r="H683" s="5">
        <v>12.51</v>
      </c>
      <c r="I683" s="5">
        <v>598</v>
      </c>
      <c r="J683" s="5">
        <v>561</v>
      </c>
      <c r="K683" s="5">
        <v>306</v>
      </c>
      <c r="L683" s="5">
        <v>107</v>
      </c>
      <c r="M683" s="5">
        <v>76</v>
      </c>
      <c r="N683" s="5">
        <v>90</v>
      </c>
      <c r="O683" s="5">
        <v>65</v>
      </c>
      <c r="P683" s="5">
        <v>31.3</v>
      </c>
      <c r="Q683" s="5">
        <v>25</v>
      </c>
      <c r="R683" s="5">
        <v>177</v>
      </c>
      <c r="S683" s="5">
        <v>170</v>
      </c>
    </row>
    <row r="684" spans="1:19" x14ac:dyDescent="0.25">
      <c r="A684" s="5" t="s">
        <v>458</v>
      </c>
      <c r="B684" s="5" t="s">
        <v>1830</v>
      </c>
      <c r="C684" s="5">
        <v>44588.479780092595</v>
      </c>
      <c r="D684" s="5">
        <v>44588.500601851854</v>
      </c>
      <c r="E684" s="5" t="s">
        <v>693</v>
      </c>
      <c r="F684" s="5">
        <v>332</v>
      </c>
      <c r="G684" s="5">
        <v>455</v>
      </c>
      <c r="H684" s="5">
        <v>10.24</v>
      </c>
      <c r="I684" s="5">
        <v>465</v>
      </c>
      <c r="J684" s="5">
        <v>396</v>
      </c>
      <c r="K684" s="5">
        <v>184</v>
      </c>
      <c r="L684" s="5">
        <v>113</v>
      </c>
      <c r="M684" s="5">
        <v>77</v>
      </c>
      <c r="N684" s="5">
        <v>66</v>
      </c>
      <c r="O684" s="5">
        <v>51</v>
      </c>
      <c r="P684" s="5">
        <v>27.6</v>
      </c>
      <c r="Q684" s="5">
        <v>20.5</v>
      </c>
      <c r="R684" s="5">
        <v>0</v>
      </c>
      <c r="S684" s="5">
        <v>0</v>
      </c>
    </row>
    <row r="685" spans="1:19" x14ac:dyDescent="0.25">
      <c r="A685" s="5" t="s">
        <v>168</v>
      </c>
      <c r="B685" s="5" t="s">
        <v>1831</v>
      </c>
      <c r="C685" s="5">
        <v>44588.113645833335</v>
      </c>
      <c r="D685" s="5">
        <v>44588.134444444448</v>
      </c>
      <c r="E685" s="5" t="s">
        <v>693</v>
      </c>
      <c r="F685" s="5">
        <v>287</v>
      </c>
      <c r="G685" s="5">
        <v>406</v>
      </c>
      <c r="H685" s="5">
        <v>9.69</v>
      </c>
      <c r="I685" s="5">
        <v>584</v>
      </c>
      <c r="J685" s="5">
        <v>330</v>
      </c>
      <c r="K685" s="5">
        <v>160</v>
      </c>
      <c r="L685" s="5">
        <v>115</v>
      </c>
      <c r="M685" s="5">
        <v>77</v>
      </c>
      <c r="N685" s="5">
        <v>69</v>
      </c>
      <c r="O685" s="5">
        <v>49</v>
      </c>
      <c r="P685" s="5">
        <v>25.8</v>
      </c>
      <c r="Q685" s="5">
        <v>19.399999999999999</v>
      </c>
      <c r="R685" s="5">
        <v>177</v>
      </c>
      <c r="S685" s="5">
        <v>166</v>
      </c>
    </row>
    <row r="686" spans="1:19" x14ac:dyDescent="0.25">
      <c r="A686" s="5" t="s">
        <v>1832</v>
      </c>
      <c r="B686" s="5" t="s">
        <v>1833</v>
      </c>
      <c r="F686" s="5">
        <v>0</v>
      </c>
      <c r="G686" s="5">
        <v>352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</row>
    <row r="687" spans="1:19" x14ac:dyDescent="0.25">
      <c r="A687" s="5" t="s">
        <v>1834</v>
      </c>
      <c r="B687" s="5" t="s">
        <v>1835</v>
      </c>
      <c r="F687" s="5">
        <v>0</v>
      </c>
      <c r="G687" s="5">
        <v>358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</row>
    <row r="688" spans="1:19" x14ac:dyDescent="0.25">
      <c r="A688" s="5" t="s">
        <v>1836</v>
      </c>
      <c r="B688" s="5" t="s">
        <v>1837</v>
      </c>
      <c r="F688" s="5">
        <v>0</v>
      </c>
      <c r="G688" s="5">
        <v>333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</row>
    <row r="689" spans="1:19" x14ac:dyDescent="0.25">
      <c r="A689" s="5" t="s">
        <v>1838</v>
      </c>
      <c r="B689" s="5" t="s">
        <v>1839</v>
      </c>
      <c r="C689" s="5">
        <v>44583.771469907406</v>
      </c>
      <c r="D689" s="5">
        <v>44583.792233796295</v>
      </c>
      <c r="E689" s="5" t="s">
        <v>693</v>
      </c>
      <c r="F689" s="5">
        <v>364</v>
      </c>
      <c r="G689" s="5">
        <v>444</v>
      </c>
      <c r="H689" s="5">
        <v>10.64</v>
      </c>
      <c r="I689" s="5">
        <v>507</v>
      </c>
      <c r="J689" s="5">
        <v>387</v>
      </c>
      <c r="K689" s="5">
        <v>202</v>
      </c>
      <c r="L689" s="5">
        <v>118</v>
      </c>
      <c r="M689" s="5">
        <v>78</v>
      </c>
      <c r="N689" s="5">
        <v>76</v>
      </c>
      <c r="O689" s="5">
        <v>53</v>
      </c>
      <c r="P689" s="5">
        <v>27.3</v>
      </c>
      <c r="Q689" s="5">
        <v>21.3</v>
      </c>
      <c r="R689" s="5">
        <v>0</v>
      </c>
      <c r="S689" s="5">
        <v>0</v>
      </c>
    </row>
    <row r="690" spans="1:19" x14ac:dyDescent="0.25">
      <c r="A690" s="5" t="s">
        <v>1840</v>
      </c>
      <c r="B690" s="5" t="s">
        <v>1841</v>
      </c>
      <c r="F690" s="5">
        <v>0</v>
      </c>
      <c r="G690" s="5">
        <v>292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</row>
    <row r="691" spans="1:19" x14ac:dyDescent="0.25">
      <c r="A691" s="5" t="s">
        <v>1842</v>
      </c>
      <c r="B691" s="5" t="s">
        <v>1843</v>
      </c>
      <c r="F691" s="5">
        <v>0</v>
      </c>
      <c r="G691" s="5">
        <v>442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</row>
    <row r="692" spans="1:19" x14ac:dyDescent="0.25">
      <c r="A692" s="5" t="s">
        <v>1844</v>
      </c>
      <c r="B692" s="5" t="s">
        <v>1845</v>
      </c>
      <c r="F692" s="5">
        <v>0</v>
      </c>
      <c r="G692" s="5">
        <v>555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</row>
    <row r="693" spans="1:19" x14ac:dyDescent="0.25">
      <c r="A693" s="5" t="s">
        <v>1846</v>
      </c>
      <c r="B693" s="5" t="s">
        <v>1847</v>
      </c>
      <c r="F693" s="5">
        <v>0</v>
      </c>
      <c r="G693" s="5">
        <v>421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</row>
    <row r="694" spans="1:19" x14ac:dyDescent="0.25">
      <c r="A694" s="5" t="s">
        <v>398</v>
      </c>
      <c r="B694" s="5" t="s">
        <v>1848</v>
      </c>
      <c r="C694" s="5">
        <v>44588.073993055557</v>
      </c>
      <c r="D694" s="5">
        <v>44588.094826388886</v>
      </c>
      <c r="E694" s="5" t="s">
        <v>693</v>
      </c>
      <c r="F694" s="5">
        <v>300</v>
      </c>
      <c r="G694" s="5">
        <v>0</v>
      </c>
      <c r="H694" s="5">
        <v>9.91</v>
      </c>
      <c r="I694" s="5">
        <v>451</v>
      </c>
      <c r="J694" s="5">
        <v>405</v>
      </c>
      <c r="K694" s="5">
        <v>167</v>
      </c>
      <c r="L694" s="5">
        <v>122</v>
      </c>
      <c r="M694" s="5">
        <v>76</v>
      </c>
      <c r="N694" s="5">
        <v>62</v>
      </c>
      <c r="O694" s="5">
        <v>49</v>
      </c>
      <c r="P694" s="5">
        <v>27.8</v>
      </c>
      <c r="Q694" s="5">
        <v>19.8</v>
      </c>
      <c r="R694" s="5">
        <v>157</v>
      </c>
      <c r="S694" s="5">
        <v>142</v>
      </c>
    </row>
    <row r="695" spans="1:19" x14ac:dyDescent="0.25">
      <c r="A695" s="5" t="s">
        <v>1849</v>
      </c>
      <c r="B695" s="5" t="s">
        <v>1850</v>
      </c>
      <c r="F695" s="5">
        <v>0</v>
      </c>
      <c r="G695" s="5">
        <v>472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</row>
    <row r="696" spans="1:19" x14ac:dyDescent="0.25">
      <c r="A696" s="5" t="s">
        <v>1851</v>
      </c>
      <c r="B696" s="5" t="s">
        <v>1852</v>
      </c>
      <c r="F696" s="5">
        <v>0</v>
      </c>
      <c r="G696" s="5">
        <v>320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</row>
    <row r="697" spans="1:19" x14ac:dyDescent="0.25">
      <c r="A697" s="5" t="s">
        <v>1853</v>
      </c>
      <c r="B697" s="5" t="s">
        <v>1854</v>
      </c>
      <c r="F697" s="5">
        <v>0</v>
      </c>
      <c r="G697" s="5">
        <v>419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</row>
    <row r="698" spans="1:19" x14ac:dyDescent="0.25">
      <c r="A698" s="5" t="s">
        <v>1855</v>
      </c>
      <c r="B698" s="5" t="s">
        <v>1856</v>
      </c>
      <c r="F698" s="5">
        <v>0</v>
      </c>
      <c r="G698" s="5">
        <v>593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</row>
    <row r="699" spans="1:19" x14ac:dyDescent="0.25">
      <c r="A699" s="5" t="s">
        <v>1857</v>
      </c>
      <c r="B699" s="5" t="s">
        <v>1858</v>
      </c>
      <c r="F699" s="5">
        <v>0</v>
      </c>
      <c r="G699" s="5">
        <v>431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</row>
    <row r="700" spans="1:19" x14ac:dyDescent="0.25">
      <c r="A700" s="5" t="s">
        <v>1859</v>
      </c>
      <c r="B700" s="5" t="s">
        <v>1860</v>
      </c>
      <c r="F700" s="5">
        <v>0</v>
      </c>
      <c r="G700" s="5">
        <v>434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</row>
    <row r="701" spans="1:19" x14ac:dyDescent="0.25">
      <c r="A701" s="5" t="s">
        <v>1861</v>
      </c>
      <c r="B701" s="5" t="s">
        <v>1862</v>
      </c>
      <c r="F701" s="5">
        <v>0</v>
      </c>
      <c r="G701" s="5">
        <v>282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</row>
    <row r="702" spans="1:19" x14ac:dyDescent="0.25">
      <c r="A702" s="5" t="s">
        <v>1863</v>
      </c>
      <c r="B702" s="5" t="s">
        <v>1864</v>
      </c>
      <c r="F702" s="5">
        <v>0</v>
      </c>
      <c r="G702" s="5">
        <v>322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</row>
    <row r="703" spans="1:19" x14ac:dyDescent="0.25">
      <c r="A703" s="5" t="s">
        <v>1865</v>
      </c>
      <c r="B703" s="5" t="s">
        <v>1866</v>
      </c>
      <c r="F703" s="5">
        <v>0</v>
      </c>
      <c r="G703" s="5">
        <v>355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</row>
    <row r="704" spans="1:19" x14ac:dyDescent="0.25">
      <c r="A704" s="5" t="s">
        <v>1867</v>
      </c>
      <c r="B704" s="5" t="s">
        <v>1868</v>
      </c>
      <c r="F704" s="5">
        <v>0</v>
      </c>
      <c r="G704" s="5">
        <v>273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</row>
    <row r="705" spans="1:19" x14ac:dyDescent="0.25">
      <c r="A705" s="5" t="s">
        <v>1869</v>
      </c>
      <c r="B705" s="5" t="s">
        <v>1870</v>
      </c>
      <c r="F705" s="5">
        <v>0</v>
      </c>
      <c r="G705" s="5">
        <v>431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</row>
    <row r="706" spans="1:19" x14ac:dyDescent="0.25">
      <c r="A706" s="5" t="s">
        <v>1871</v>
      </c>
      <c r="B706" s="5" t="s">
        <v>1872</v>
      </c>
      <c r="F706" s="5">
        <v>0</v>
      </c>
      <c r="G706" s="5">
        <v>586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</row>
    <row r="707" spans="1:19" x14ac:dyDescent="0.25">
      <c r="A707" s="5" t="s">
        <v>1873</v>
      </c>
      <c r="B707" s="5" t="s">
        <v>1874</v>
      </c>
      <c r="F707" s="5">
        <v>0</v>
      </c>
      <c r="G707" s="5">
        <v>488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</row>
    <row r="708" spans="1:19" x14ac:dyDescent="0.25">
      <c r="A708" s="5" t="s">
        <v>1875</v>
      </c>
      <c r="B708" s="5" t="s">
        <v>1876</v>
      </c>
      <c r="F708" s="5">
        <v>0</v>
      </c>
      <c r="G708" s="5">
        <v>334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</row>
    <row r="709" spans="1:19" x14ac:dyDescent="0.25">
      <c r="A709" s="5" t="s">
        <v>201</v>
      </c>
      <c r="B709" s="5" t="s">
        <v>1877</v>
      </c>
      <c r="C709" s="5">
        <v>44588.601307870369</v>
      </c>
      <c r="D709" s="5">
        <v>44588.622118055559</v>
      </c>
      <c r="E709" s="5" t="s">
        <v>693</v>
      </c>
      <c r="F709" s="5">
        <v>443</v>
      </c>
      <c r="G709" s="5">
        <v>503</v>
      </c>
      <c r="H709" s="5">
        <v>11.52</v>
      </c>
      <c r="I709" s="5">
        <v>641</v>
      </c>
      <c r="J709" s="5">
        <v>394</v>
      </c>
      <c r="K709" s="5">
        <v>246</v>
      </c>
      <c r="L709" s="5">
        <v>117</v>
      </c>
      <c r="M709" s="5">
        <v>78</v>
      </c>
      <c r="N709" s="5">
        <v>72</v>
      </c>
      <c r="O709" s="5">
        <v>58</v>
      </c>
      <c r="P709" s="5">
        <v>27.5</v>
      </c>
      <c r="Q709" s="5">
        <v>23</v>
      </c>
      <c r="R709" s="5">
        <v>0</v>
      </c>
      <c r="S709" s="5">
        <v>0</v>
      </c>
    </row>
    <row r="710" spans="1:19" x14ac:dyDescent="0.25">
      <c r="A710" s="5" t="s">
        <v>1878</v>
      </c>
      <c r="B710" s="5" t="s">
        <v>1879</v>
      </c>
      <c r="F710" s="5">
        <v>0</v>
      </c>
      <c r="G710" s="5">
        <v>314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</row>
    <row r="711" spans="1:19" x14ac:dyDescent="0.25">
      <c r="A711" s="5" t="s">
        <v>94</v>
      </c>
      <c r="B711" s="5" t="s">
        <v>1880</v>
      </c>
      <c r="C711" s="5">
        <v>44588.498657407406</v>
      </c>
      <c r="D711" s="5">
        <v>44588.519490740742</v>
      </c>
      <c r="E711" s="5" t="s">
        <v>693</v>
      </c>
      <c r="F711" s="5">
        <v>414</v>
      </c>
      <c r="G711" s="5">
        <v>566</v>
      </c>
      <c r="H711" s="5">
        <v>11.19</v>
      </c>
      <c r="I711" s="5">
        <v>524</v>
      </c>
      <c r="J711" s="5">
        <v>305</v>
      </c>
      <c r="K711" s="5">
        <v>230</v>
      </c>
      <c r="L711" s="5">
        <v>102</v>
      </c>
      <c r="M711" s="5">
        <v>78</v>
      </c>
      <c r="N711" s="5">
        <v>62</v>
      </c>
      <c r="O711" s="5">
        <v>55</v>
      </c>
      <c r="P711" s="5">
        <v>25.1</v>
      </c>
      <c r="Q711" s="5">
        <v>22.4</v>
      </c>
      <c r="R711" s="5">
        <v>148</v>
      </c>
      <c r="S711" s="5">
        <v>133</v>
      </c>
    </row>
    <row r="712" spans="1:19" x14ac:dyDescent="0.25">
      <c r="A712" s="5" t="s">
        <v>118</v>
      </c>
      <c r="B712" s="5" t="s">
        <v>1881</v>
      </c>
      <c r="C712" s="5">
        <v>44587.916689814818</v>
      </c>
      <c r="D712" s="5">
        <v>44587.9375</v>
      </c>
      <c r="E712" s="5" t="s">
        <v>693</v>
      </c>
      <c r="F712" s="5">
        <v>225</v>
      </c>
      <c r="G712" s="5">
        <v>0</v>
      </c>
      <c r="H712" s="5">
        <v>8.74</v>
      </c>
      <c r="I712" s="5">
        <v>0</v>
      </c>
      <c r="J712" s="5">
        <v>306</v>
      </c>
      <c r="K712" s="5">
        <v>125</v>
      </c>
      <c r="L712" s="5">
        <v>149</v>
      </c>
      <c r="M712" s="5">
        <v>73</v>
      </c>
      <c r="N712" s="5">
        <v>84</v>
      </c>
      <c r="O712" s="5">
        <v>48</v>
      </c>
      <c r="P712" s="5">
        <v>25.1</v>
      </c>
      <c r="Q712" s="5">
        <v>17.5</v>
      </c>
      <c r="R712" s="5">
        <v>182</v>
      </c>
      <c r="S712" s="5">
        <v>166</v>
      </c>
    </row>
    <row r="713" spans="1:19" x14ac:dyDescent="0.25">
      <c r="A713" s="5" t="s">
        <v>1882</v>
      </c>
      <c r="B713" s="5" t="s">
        <v>1883</v>
      </c>
      <c r="F713" s="5">
        <v>0</v>
      </c>
      <c r="G713" s="5">
        <v>374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</row>
    <row r="714" spans="1:19" x14ac:dyDescent="0.25">
      <c r="A714" s="5" t="s">
        <v>1884</v>
      </c>
      <c r="B714" s="5" t="s">
        <v>1885</v>
      </c>
      <c r="F714" s="5">
        <v>0</v>
      </c>
      <c r="G714" s="5">
        <v>330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</row>
    <row r="715" spans="1:19" x14ac:dyDescent="0.25">
      <c r="A715" s="5" t="s">
        <v>1886</v>
      </c>
      <c r="B715" s="5" t="s">
        <v>1887</v>
      </c>
      <c r="F715" s="5">
        <v>0</v>
      </c>
      <c r="G715" s="5">
        <v>351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</row>
    <row r="716" spans="1:19" x14ac:dyDescent="0.25">
      <c r="A716" s="5" t="s">
        <v>1888</v>
      </c>
      <c r="B716" s="5" t="s">
        <v>1889</v>
      </c>
      <c r="F716" s="5">
        <v>0</v>
      </c>
      <c r="G716" s="5">
        <v>302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</row>
    <row r="717" spans="1:19" x14ac:dyDescent="0.25">
      <c r="A717" s="5" t="s">
        <v>1890</v>
      </c>
      <c r="B717" s="5" t="s">
        <v>1891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</row>
    <row r="718" spans="1:19" x14ac:dyDescent="0.25">
      <c r="A718" s="5" t="s">
        <v>1892</v>
      </c>
      <c r="B718" s="5" t="s">
        <v>1893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</row>
    <row r="719" spans="1:19" x14ac:dyDescent="0.25">
      <c r="A719" s="5" t="s">
        <v>332</v>
      </c>
      <c r="B719" s="5" t="s">
        <v>1894</v>
      </c>
      <c r="C719" s="5">
        <v>44588.944143518522</v>
      </c>
      <c r="D719" s="5">
        <v>44588.964965277781</v>
      </c>
      <c r="E719" s="5" t="s">
        <v>693</v>
      </c>
      <c r="F719" s="5">
        <v>237</v>
      </c>
      <c r="G719" s="5">
        <v>0</v>
      </c>
      <c r="H719" s="5">
        <v>8.99</v>
      </c>
      <c r="I719" s="5">
        <v>347</v>
      </c>
      <c r="J719" s="5">
        <v>249</v>
      </c>
      <c r="K719" s="5">
        <v>132</v>
      </c>
      <c r="L719" s="5">
        <v>113</v>
      </c>
      <c r="M719" s="5">
        <v>77</v>
      </c>
      <c r="N719" s="5">
        <v>100</v>
      </c>
      <c r="O719" s="5">
        <v>45</v>
      </c>
      <c r="P719" s="5">
        <v>23.2</v>
      </c>
      <c r="Q719" s="5">
        <v>18</v>
      </c>
      <c r="R719" s="5">
        <v>0</v>
      </c>
      <c r="S719" s="5">
        <v>0</v>
      </c>
    </row>
    <row r="720" spans="1:19" x14ac:dyDescent="0.25">
      <c r="A720" s="5" t="s">
        <v>1895</v>
      </c>
      <c r="B720" s="5" t="s">
        <v>1896</v>
      </c>
      <c r="F720" s="5">
        <v>0</v>
      </c>
      <c r="G720" s="5">
        <v>302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</row>
    <row r="721" spans="1:19" x14ac:dyDescent="0.25">
      <c r="A721" s="5" t="s">
        <v>500</v>
      </c>
      <c r="B721" s="5" t="s">
        <v>1897</v>
      </c>
      <c r="C721" s="5">
        <v>44588.490937499999</v>
      </c>
      <c r="D721" s="5">
        <v>44588.511770833335</v>
      </c>
      <c r="E721" s="5" t="s">
        <v>693</v>
      </c>
      <c r="F721" s="5">
        <v>148</v>
      </c>
      <c r="G721" s="5">
        <v>0</v>
      </c>
      <c r="H721" s="5">
        <v>7.43</v>
      </c>
      <c r="I721" s="5">
        <v>0</v>
      </c>
      <c r="J721" s="5">
        <v>180</v>
      </c>
      <c r="K721" s="5">
        <v>82</v>
      </c>
      <c r="L721" s="5">
        <v>111</v>
      </c>
      <c r="M721" s="5">
        <v>78</v>
      </c>
      <c r="N721" s="5">
        <v>47</v>
      </c>
      <c r="O721" s="5">
        <v>36</v>
      </c>
      <c r="P721" s="5">
        <v>20.5</v>
      </c>
      <c r="Q721" s="5">
        <v>14.8</v>
      </c>
      <c r="R721" s="5">
        <v>148</v>
      </c>
      <c r="S721" s="5">
        <v>135</v>
      </c>
    </row>
    <row r="722" spans="1:19" x14ac:dyDescent="0.25">
      <c r="A722" s="5" t="s">
        <v>1898</v>
      </c>
      <c r="B722" s="5" t="s">
        <v>1899</v>
      </c>
      <c r="F722" s="5">
        <v>0</v>
      </c>
      <c r="G722" s="5">
        <v>409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</row>
    <row r="723" spans="1:19" x14ac:dyDescent="0.25">
      <c r="A723" s="5" t="s">
        <v>1900</v>
      </c>
      <c r="B723" s="5" t="s">
        <v>1901</v>
      </c>
      <c r="F723" s="5">
        <v>0</v>
      </c>
      <c r="G723" s="5">
        <v>336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</row>
    <row r="724" spans="1:19" x14ac:dyDescent="0.25">
      <c r="A724" s="5" t="s">
        <v>1902</v>
      </c>
      <c r="B724" s="5" t="s">
        <v>1903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</row>
    <row r="725" spans="1:19" x14ac:dyDescent="0.25">
      <c r="A725" s="5" t="s">
        <v>1904</v>
      </c>
      <c r="B725" s="5" t="s">
        <v>1905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</row>
    <row r="726" spans="1:19" x14ac:dyDescent="0.25">
      <c r="A726" s="5" t="s">
        <v>1906</v>
      </c>
      <c r="B726" s="5" t="s">
        <v>1907</v>
      </c>
      <c r="F726" s="5">
        <v>0</v>
      </c>
      <c r="G726" s="5">
        <v>440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</row>
    <row r="727" spans="1:19" x14ac:dyDescent="0.25">
      <c r="A727" s="5" t="s">
        <v>1908</v>
      </c>
      <c r="B727" s="5" t="s">
        <v>1909</v>
      </c>
      <c r="F727" s="5">
        <v>0</v>
      </c>
      <c r="G727" s="5">
        <v>600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</row>
    <row r="728" spans="1:19" x14ac:dyDescent="0.25">
      <c r="A728" s="5" t="s">
        <v>1910</v>
      </c>
      <c r="B728" s="5" t="s">
        <v>1911</v>
      </c>
      <c r="F728" s="5">
        <v>0</v>
      </c>
      <c r="G728" s="5">
        <v>402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</row>
    <row r="729" spans="1:19" x14ac:dyDescent="0.25">
      <c r="A729" s="5" t="s">
        <v>267</v>
      </c>
      <c r="B729" s="5" t="s">
        <v>1912</v>
      </c>
      <c r="C729" s="5">
        <v>44588.499826388892</v>
      </c>
      <c r="D729" s="5">
        <v>44588.520648148151</v>
      </c>
      <c r="E729" s="5" t="s">
        <v>693</v>
      </c>
      <c r="F729" s="5">
        <v>428</v>
      </c>
      <c r="G729" s="5">
        <v>451</v>
      </c>
      <c r="H729" s="5">
        <v>11.38</v>
      </c>
      <c r="I729" s="5">
        <v>562</v>
      </c>
      <c r="J729" s="5">
        <v>397</v>
      </c>
      <c r="K729" s="5">
        <v>238</v>
      </c>
      <c r="L729" s="5">
        <v>115</v>
      </c>
      <c r="M729" s="5">
        <v>77</v>
      </c>
      <c r="N729" s="5">
        <v>73</v>
      </c>
      <c r="O729" s="5">
        <v>57</v>
      </c>
      <c r="P729" s="5">
        <v>27.6</v>
      </c>
      <c r="Q729" s="5">
        <v>22.8</v>
      </c>
      <c r="R729" s="5">
        <v>0</v>
      </c>
      <c r="S729" s="5">
        <v>0</v>
      </c>
    </row>
    <row r="730" spans="1:19" x14ac:dyDescent="0.25">
      <c r="A730" s="5" t="s">
        <v>68</v>
      </c>
      <c r="B730" s="5" t="s">
        <v>1913</v>
      </c>
      <c r="C730" s="5">
        <v>44588.566342592596</v>
      </c>
      <c r="D730" s="5">
        <v>44588.587175925924</v>
      </c>
      <c r="E730" s="5" t="s">
        <v>693</v>
      </c>
      <c r="F730" s="5">
        <v>364</v>
      </c>
      <c r="G730" s="5">
        <v>0</v>
      </c>
      <c r="H730" s="5">
        <v>10.71</v>
      </c>
      <c r="I730" s="5">
        <v>566</v>
      </c>
      <c r="J730" s="5">
        <v>300</v>
      </c>
      <c r="K730" s="5">
        <v>202</v>
      </c>
      <c r="L730" s="5">
        <v>94</v>
      </c>
      <c r="M730" s="5">
        <v>77</v>
      </c>
      <c r="N730" s="5">
        <v>65</v>
      </c>
      <c r="O730" s="5">
        <v>54</v>
      </c>
      <c r="P730" s="5">
        <v>24.9</v>
      </c>
      <c r="Q730" s="5">
        <v>21.4</v>
      </c>
      <c r="R730" s="5">
        <v>0</v>
      </c>
      <c r="S730" s="5">
        <v>0</v>
      </c>
    </row>
    <row r="731" spans="1:19" x14ac:dyDescent="0.25">
      <c r="A731" s="5" t="s">
        <v>72</v>
      </c>
      <c r="B731" s="5" t="s">
        <v>1914</v>
      </c>
      <c r="C731" s="5">
        <v>44587.922210648147</v>
      </c>
      <c r="D731" s="5">
        <v>44587.943032407406</v>
      </c>
      <c r="E731" s="5" t="s">
        <v>693</v>
      </c>
      <c r="F731" s="5">
        <v>386</v>
      </c>
      <c r="G731" s="5">
        <v>388</v>
      </c>
      <c r="H731" s="5">
        <v>10.96</v>
      </c>
      <c r="I731" s="5">
        <v>397</v>
      </c>
      <c r="J731" s="5">
        <v>315</v>
      </c>
      <c r="K731" s="5">
        <v>214</v>
      </c>
      <c r="L731" s="5">
        <v>109</v>
      </c>
      <c r="M731" s="5">
        <v>76</v>
      </c>
      <c r="N731" s="5">
        <v>71</v>
      </c>
      <c r="O731" s="5">
        <v>57</v>
      </c>
      <c r="P731" s="5">
        <v>25.4</v>
      </c>
      <c r="Q731" s="5">
        <v>21.9</v>
      </c>
      <c r="R731" s="5">
        <v>169</v>
      </c>
      <c r="S731" s="5">
        <v>151</v>
      </c>
    </row>
    <row r="732" spans="1:19" x14ac:dyDescent="0.25">
      <c r="A732" s="5" t="s">
        <v>1915</v>
      </c>
      <c r="B732" s="5" t="s">
        <v>1916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</row>
    <row r="733" spans="1:19" x14ac:dyDescent="0.25">
      <c r="A733" s="5" t="s">
        <v>434</v>
      </c>
      <c r="B733" s="5" t="s">
        <v>1917</v>
      </c>
      <c r="C733" s="5">
        <v>44588.076122685183</v>
      </c>
      <c r="D733" s="5">
        <v>44588.096932870372</v>
      </c>
      <c r="E733" s="5" t="s">
        <v>693</v>
      </c>
      <c r="F733" s="5">
        <v>481</v>
      </c>
      <c r="G733" s="5">
        <v>608</v>
      </c>
      <c r="H733" s="5">
        <v>11.86</v>
      </c>
      <c r="I733" s="5">
        <v>570</v>
      </c>
      <c r="J733" s="5">
        <v>534</v>
      </c>
      <c r="K733" s="5">
        <v>267</v>
      </c>
      <c r="L733" s="5">
        <v>118</v>
      </c>
      <c r="M733" s="5">
        <v>75</v>
      </c>
      <c r="N733" s="5">
        <v>74</v>
      </c>
      <c r="O733" s="5">
        <v>60</v>
      </c>
      <c r="P733" s="5">
        <v>30.7</v>
      </c>
      <c r="Q733" s="5">
        <v>23.7</v>
      </c>
      <c r="R733" s="5">
        <v>164</v>
      </c>
      <c r="S733" s="5">
        <v>154</v>
      </c>
    </row>
    <row r="734" spans="1:19" x14ac:dyDescent="0.25">
      <c r="A734" s="5" t="s">
        <v>1918</v>
      </c>
      <c r="B734" s="5" t="s">
        <v>1919</v>
      </c>
      <c r="F734" s="5">
        <v>0</v>
      </c>
      <c r="G734" s="5">
        <v>280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</row>
    <row r="735" spans="1:19" x14ac:dyDescent="0.25">
      <c r="A735" s="5" t="s">
        <v>396</v>
      </c>
      <c r="B735" s="5" t="s">
        <v>1920</v>
      </c>
      <c r="C735" s="5">
        <v>44589.515138888892</v>
      </c>
      <c r="D735" s="5">
        <v>44589.535949074074</v>
      </c>
      <c r="E735" s="5" t="s">
        <v>693</v>
      </c>
      <c r="F735" s="5">
        <v>231</v>
      </c>
      <c r="G735" s="5">
        <v>329</v>
      </c>
      <c r="H735" s="5">
        <v>8.8699999999999992</v>
      </c>
      <c r="I735" s="5">
        <v>429</v>
      </c>
      <c r="J735" s="5">
        <v>255</v>
      </c>
      <c r="K735" s="5">
        <v>128</v>
      </c>
      <c r="L735" s="5">
        <v>111</v>
      </c>
      <c r="M735" s="5">
        <v>76</v>
      </c>
      <c r="N735" s="5">
        <v>58</v>
      </c>
      <c r="O735" s="5">
        <v>45</v>
      </c>
      <c r="P735" s="5">
        <v>23.4</v>
      </c>
      <c r="Q735" s="5">
        <v>17.8</v>
      </c>
      <c r="R735" s="5">
        <v>183</v>
      </c>
      <c r="S735" s="5">
        <v>136</v>
      </c>
    </row>
    <row r="736" spans="1:19" x14ac:dyDescent="0.25">
      <c r="A736" s="5" t="s">
        <v>56</v>
      </c>
      <c r="B736" s="5" t="s">
        <v>1921</v>
      </c>
      <c r="C736" s="5">
        <v>44588.799421296295</v>
      </c>
      <c r="D736" s="5">
        <v>44588.820231481484</v>
      </c>
      <c r="E736" s="5" t="s">
        <v>693</v>
      </c>
      <c r="F736" s="5">
        <v>556</v>
      </c>
      <c r="G736" s="5">
        <v>805</v>
      </c>
      <c r="H736" s="5">
        <v>12.25</v>
      </c>
      <c r="I736" s="5">
        <v>541</v>
      </c>
      <c r="J736" s="5">
        <v>457</v>
      </c>
      <c r="K736" s="5">
        <v>309</v>
      </c>
      <c r="L736" s="5">
        <v>96</v>
      </c>
      <c r="M736" s="5">
        <v>79</v>
      </c>
      <c r="N736" s="5">
        <v>80</v>
      </c>
      <c r="O736" s="5">
        <v>60</v>
      </c>
      <c r="P736" s="5">
        <v>29</v>
      </c>
      <c r="Q736" s="5">
        <v>24.5</v>
      </c>
      <c r="R736" s="5">
        <v>172</v>
      </c>
      <c r="S736" s="5">
        <v>159</v>
      </c>
    </row>
    <row r="737" spans="1:19" x14ac:dyDescent="0.25">
      <c r="A737" s="5" t="s">
        <v>1922</v>
      </c>
      <c r="B737" s="5" t="s">
        <v>1923</v>
      </c>
      <c r="F737" s="5">
        <v>0</v>
      </c>
      <c r="G737" s="5">
        <v>344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</row>
    <row r="738" spans="1:19" x14ac:dyDescent="0.25">
      <c r="A738" s="5" t="s">
        <v>1924</v>
      </c>
      <c r="B738" s="5" t="s">
        <v>1925</v>
      </c>
      <c r="F738" s="5">
        <v>0</v>
      </c>
      <c r="G738" s="5">
        <v>408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</row>
    <row r="739" spans="1:19" x14ac:dyDescent="0.25">
      <c r="A739" s="5" t="s">
        <v>1926</v>
      </c>
      <c r="B739" s="5" t="s">
        <v>1927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</row>
    <row r="740" spans="1:19" x14ac:dyDescent="0.25">
      <c r="A740" s="5" t="s">
        <v>265</v>
      </c>
      <c r="B740" s="5" t="s">
        <v>1928</v>
      </c>
      <c r="C740" s="5">
        <v>44588.950833333336</v>
      </c>
      <c r="D740" s="5">
        <v>44588.971620370372</v>
      </c>
      <c r="E740" s="5" t="s">
        <v>693</v>
      </c>
      <c r="F740" s="5">
        <v>405</v>
      </c>
      <c r="G740" s="5">
        <v>0</v>
      </c>
      <c r="H740" s="5">
        <v>11.13</v>
      </c>
      <c r="I740" s="5">
        <v>588</v>
      </c>
      <c r="J740" s="5">
        <v>465</v>
      </c>
      <c r="K740" s="5">
        <v>225</v>
      </c>
      <c r="L740" s="5">
        <v>104</v>
      </c>
      <c r="M740" s="5">
        <v>76</v>
      </c>
      <c r="N740" s="5">
        <v>89</v>
      </c>
      <c r="O740" s="5">
        <v>56</v>
      </c>
      <c r="P740" s="5">
        <v>29.2</v>
      </c>
      <c r="Q740" s="5">
        <v>22.3</v>
      </c>
      <c r="R740" s="5">
        <v>190</v>
      </c>
      <c r="S740" s="5">
        <v>172</v>
      </c>
    </row>
    <row r="741" spans="1:19" x14ac:dyDescent="0.25">
      <c r="A741" s="5" t="s">
        <v>1929</v>
      </c>
      <c r="B741" s="5" t="s">
        <v>1930</v>
      </c>
      <c r="F741" s="5">
        <v>0</v>
      </c>
      <c r="G741" s="5">
        <v>411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</row>
    <row r="742" spans="1:19" x14ac:dyDescent="0.25">
      <c r="A742" s="5" t="s">
        <v>360</v>
      </c>
      <c r="B742" s="5" t="s">
        <v>1931</v>
      </c>
      <c r="C742" s="5">
        <v>44588.812743055554</v>
      </c>
      <c r="D742" s="5">
        <v>44588.83357638889</v>
      </c>
      <c r="E742" s="5" t="s">
        <v>693</v>
      </c>
      <c r="F742" s="5">
        <v>370</v>
      </c>
      <c r="G742" s="5">
        <v>417</v>
      </c>
      <c r="H742" s="5">
        <v>10.73</v>
      </c>
      <c r="I742" s="5">
        <v>440</v>
      </c>
      <c r="J742" s="5">
        <v>387</v>
      </c>
      <c r="K742" s="5">
        <v>206</v>
      </c>
      <c r="L742" s="5">
        <v>110</v>
      </c>
      <c r="M742" s="5">
        <v>77</v>
      </c>
      <c r="N742" s="5">
        <v>70</v>
      </c>
      <c r="O742" s="5">
        <v>54</v>
      </c>
      <c r="P742" s="5">
        <v>27.4</v>
      </c>
      <c r="Q742" s="5">
        <v>21.4</v>
      </c>
      <c r="R742" s="5">
        <v>144</v>
      </c>
      <c r="S742" s="5">
        <v>126</v>
      </c>
    </row>
    <row r="743" spans="1:19" x14ac:dyDescent="0.25">
      <c r="A743" s="5" t="s">
        <v>1932</v>
      </c>
      <c r="B743" s="5" t="s">
        <v>1933</v>
      </c>
      <c r="F743" s="5">
        <v>0</v>
      </c>
      <c r="G743" s="5">
        <v>532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</row>
    <row r="744" spans="1:19" x14ac:dyDescent="0.25">
      <c r="A744" s="5" t="s">
        <v>1934</v>
      </c>
      <c r="B744" s="5" t="s">
        <v>1935</v>
      </c>
      <c r="C744" s="5">
        <v>44588.833356481482</v>
      </c>
      <c r="D744" s="5">
        <v>44588.854155092595</v>
      </c>
      <c r="E744" s="5" t="s">
        <v>693</v>
      </c>
      <c r="F744" s="5">
        <v>391</v>
      </c>
      <c r="G744" s="5">
        <v>562</v>
      </c>
      <c r="H744" s="5">
        <v>10.65</v>
      </c>
      <c r="I744" s="5">
        <v>484</v>
      </c>
      <c r="J744" s="5">
        <v>648</v>
      </c>
      <c r="K744" s="5">
        <v>218</v>
      </c>
      <c r="L744" s="5">
        <v>108</v>
      </c>
      <c r="M744" s="5">
        <v>56</v>
      </c>
      <c r="N744" s="5">
        <v>100</v>
      </c>
      <c r="O744" s="5">
        <v>73</v>
      </c>
      <c r="P744" s="5">
        <v>32.9</v>
      </c>
      <c r="Q744" s="5">
        <v>21.3</v>
      </c>
      <c r="R744" s="5">
        <v>156</v>
      </c>
      <c r="S744" s="5">
        <v>141</v>
      </c>
    </row>
    <row r="745" spans="1:19" x14ac:dyDescent="0.25">
      <c r="A745" s="5" t="s">
        <v>1936</v>
      </c>
      <c r="B745" s="5" t="s">
        <v>1937</v>
      </c>
      <c r="F745" s="5">
        <v>0</v>
      </c>
      <c r="G745" s="5">
        <v>284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</row>
    <row r="746" spans="1:19" x14ac:dyDescent="0.25">
      <c r="A746" s="5" t="s">
        <v>1938</v>
      </c>
      <c r="B746" s="5" t="s">
        <v>1939</v>
      </c>
      <c r="F746" s="5">
        <v>0</v>
      </c>
      <c r="G746" s="5">
        <v>306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</row>
    <row r="747" spans="1:19" x14ac:dyDescent="0.25">
      <c r="A747" s="5" t="s">
        <v>1940</v>
      </c>
      <c r="B747" s="5" t="s">
        <v>1941</v>
      </c>
      <c r="F747" s="5">
        <v>0</v>
      </c>
      <c r="G747" s="5">
        <v>403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</row>
    <row r="748" spans="1:19" x14ac:dyDescent="0.25">
      <c r="A748" s="5" t="s">
        <v>1942</v>
      </c>
      <c r="B748" s="5" t="s">
        <v>1943</v>
      </c>
      <c r="C748" s="5">
        <v>44587.94127314815</v>
      </c>
      <c r="D748" s="5">
        <v>44587.962071759262</v>
      </c>
      <c r="E748" s="5" t="s">
        <v>693</v>
      </c>
      <c r="F748" s="5">
        <v>604</v>
      </c>
      <c r="G748" s="5">
        <v>644</v>
      </c>
      <c r="H748" s="5">
        <v>12.95</v>
      </c>
      <c r="I748" s="5">
        <v>863</v>
      </c>
      <c r="J748" s="5">
        <v>482</v>
      </c>
      <c r="K748" s="5">
        <v>335</v>
      </c>
      <c r="L748" s="5">
        <v>109</v>
      </c>
      <c r="M748" s="5">
        <v>72</v>
      </c>
      <c r="N748" s="5">
        <v>82</v>
      </c>
      <c r="O748" s="5">
        <v>69</v>
      </c>
      <c r="P748" s="5">
        <v>29.6</v>
      </c>
      <c r="Q748" s="5">
        <v>25.9</v>
      </c>
      <c r="R748" s="5">
        <v>0</v>
      </c>
      <c r="S748" s="5">
        <v>0</v>
      </c>
    </row>
    <row r="749" spans="1:19" x14ac:dyDescent="0.25">
      <c r="A749" s="5" t="s">
        <v>1944</v>
      </c>
      <c r="B749" s="5" t="s">
        <v>1945</v>
      </c>
      <c r="F749" s="5">
        <v>0</v>
      </c>
      <c r="G749" s="5">
        <v>512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</row>
    <row r="750" spans="1:19" x14ac:dyDescent="0.25">
      <c r="A750" s="5" t="s">
        <v>1946</v>
      </c>
      <c r="B750" s="5" t="s">
        <v>1947</v>
      </c>
      <c r="F750" s="5">
        <v>0</v>
      </c>
      <c r="G750" s="5">
        <v>339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</row>
    <row r="751" spans="1:19" x14ac:dyDescent="0.25">
      <c r="A751" s="5" t="s">
        <v>613</v>
      </c>
      <c r="B751" s="5" t="s">
        <v>1948</v>
      </c>
      <c r="C751" s="5">
        <v>44588.72252314815</v>
      </c>
      <c r="D751" s="5">
        <v>44588.743344907409</v>
      </c>
      <c r="E751" s="5" t="s">
        <v>693</v>
      </c>
      <c r="F751" s="5">
        <v>289</v>
      </c>
      <c r="G751" s="5">
        <v>287</v>
      </c>
      <c r="H751" s="5">
        <v>9.74</v>
      </c>
      <c r="I751" s="5">
        <v>407</v>
      </c>
      <c r="J751" s="5">
        <v>350</v>
      </c>
      <c r="K751" s="5">
        <v>161</v>
      </c>
      <c r="L751" s="5">
        <v>131</v>
      </c>
      <c r="M751" s="5">
        <v>78</v>
      </c>
      <c r="N751" s="5">
        <v>71</v>
      </c>
      <c r="O751" s="5">
        <v>48</v>
      </c>
      <c r="P751" s="5">
        <v>26.4</v>
      </c>
      <c r="Q751" s="5">
        <v>19.5</v>
      </c>
      <c r="R751" s="5">
        <v>0</v>
      </c>
      <c r="S751" s="5">
        <v>0</v>
      </c>
    </row>
    <row r="752" spans="1:19" x14ac:dyDescent="0.25">
      <c r="A752" s="5" t="s">
        <v>60</v>
      </c>
      <c r="B752" s="5" t="s">
        <v>1949</v>
      </c>
      <c r="C752" s="5">
        <v>44588.46539351852</v>
      </c>
      <c r="D752" s="5">
        <v>44588.486111111109</v>
      </c>
      <c r="E752" s="5" t="s">
        <v>693</v>
      </c>
      <c r="F752" s="5">
        <v>418</v>
      </c>
      <c r="G752" s="5">
        <v>0</v>
      </c>
      <c r="H752" s="5">
        <v>11.17</v>
      </c>
      <c r="I752" s="5">
        <v>600</v>
      </c>
      <c r="J752" s="5">
        <v>457</v>
      </c>
      <c r="K752" s="5">
        <v>233</v>
      </c>
      <c r="L752" s="5">
        <v>115</v>
      </c>
      <c r="M752" s="5">
        <v>77</v>
      </c>
      <c r="N752" s="5">
        <v>76</v>
      </c>
      <c r="O752" s="5">
        <v>57</v>
      </c>
      <c r="P752" s="5">
        <v>29.1</v>
      </c>
      <c r="Q752" s="5">
        <v>22.4</v>
      </c>
      <c r="R752" s="5">
        <v>0</v>
      </c>
      <c r="S752" s="5">
        <v>0</v>
      </c>
    </row>
    <row r="753" spans="1:19" x14ac:dyDescent="0.25">
      <c r="A753" s="5" t="s">
        <v>1950</v>
      </c>
      <c r="B753" s="5" t="s">
        <v>1951</v>
      </c>
      <c r="C753" s="5">
        <v>44584.590300925927</v>
      </c>
      <c r="D753" s="5">
        <v>44584.611111111109</v>
      </c>
      <c r="E753" s="5" t="s">
        <v>693</v>
      </c>
      <c r="F753" s="5">
        <v>418</v>
      </c>
      <c r="G753" s="5">
        <v>0</v>
      </c>
      <c r="H753" s="5">
        <v>11.25</v>
      </c>
      <c r="I753" s="5">
        <v>488</v>
      </c>
      <c r="J753" s="5">
        <v>434</v>
      </c>
      <c r="K753" s="5">
        <v>232</v>
      </c>
      <c r="L753" s="5">
        <v>113</v>
      </c>
      <c r="M753" s="5">
        <v>81</v>
      </c>
      <c r="N753" s="5">
        <v>67</v>
      </c>
      <c r="O753" s="5">
        <v>54</v>
      </c>
      <c r="P753" s="5">
        <v>28.5</v>
      </c>
      <c r="Q753" s="5">
        <v>22.5</v>
      </c>
      <c r="R753" s="5">
        <v>175</v>
      </c>
      <c r="S753" s="5">
        <v>155</v>
      </c>
    </row>
    <row r="754" spans="1:19" x14ac:dyDescent="0.25">
      <c r="A754" s="5" t="s">
        <v>1952</v>
      </c>
      <c r="B754" s="5" t="s">
        <v>1953</v>
      </c>
      <c r="F754" s="5">
        <v>0</v>
      </c>
      <c r="G754" s="5">
        <v>439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</row>
    <row r="755" spans="1:19" x14ac:dyDescent="0.25">
      <c r="A755" s="5" t="s">
        <v>1954</v>
      </c>
      <c r="B755" s="5" t="s">
        <v>1955</v>
      </c>
      <c r="F755" s="5">
        <v>0</v>
      </c>
      <c r="G755" s="5">
        <v>624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</row>
    <row r="756" spans="1:19" x14ac:dyDescent="0.25">
      <c r="A756" s="5" t="s">
        <v>316</v>
      </c>
      <c r="B756" s="5" t="s">
        <v>1956</v>
      </c>
      <c r="C756" s="5">
        <v>44588.446770833332</v>
      </c>
      <c r="D756" s="5">
        <v>44588.467581018522</v>
      </c>
      <c r="E756" s="5" t="s">
        <v>693</v>
      </c>
      <c r="F756" s="5">
        <v>423</v>
      </c>
      <c r="G756" s="5">
        <v>0</v>
      </c>
      <c r="H756" s="5">
        <v>11.32</v>
      </c>
      <c r="I756" s="5">
        <v>465</v>
      </c>
      <c r="J756" s="5">
        <v>396</v>
      </c>
      <c r="K756" s="5">
        <v>235</v>
      </c>
      <c r="L756" s="5">
        <v>112</v>
      </c>
      <c r="M756" s="5">
        <v>76</v>
      </c>
      <c r="N756" s="5">
        <v>66</v>
      </c>
      <c r="O756" s="5">
        <v>57</v>
      </c>
      <c r="P756" s="5">
        <v>27.6</v>
      </c>
      <c r="Q756" s="5">
        <v>22.6</v>
      </c>
      <c r="R756" s="5">
        <v>169</v>
      </c>
      <c r="S756" s="5">
        <v>160</v>
      </c>
    </row>
    <row r="757" spans="1:19" x14ac:dyDescent="0.25">
      <c r="A757" s="5" t="s">
        <v>1957</v>
      </c>
      <c r="B757" s="5" t="s">
        <v>1958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</row>
    <row r="758" spans="1:19" x14ac:dyDescent="0.25">
      <c r="A758" s="5" t="s">
        <v>1959</v>
      </c>
      <c r="B758" s="5" t="s">
        <v>1960</v>
      </c>
      <c r="F758" s="5">
        <v>0</v>
      </c>
      <c r="G758" s="5">
        <v>285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</row>
    <row r="759" spans="1:19" x14ac:dyDescent="0.25">
      <c r="A759" s="5" t="s">
        <v>219</v>
      </c>
      <c r="B759" s="5" t="s">
        <v>1961</v>
      </c>
      <c r="C759" s="5">
        <v>44588.875671296293</v>
      </c>
      <c r="D759" s="5">
        <v>44588.896539351852</v>
      </c>
      <c r="E759" s="5" t="s">
        <v>693</v>
      </c>
      <c r="F759" s="5">
        <v>368</v>
      </c>
      <c r="G759" s="5">
        <v>360</v>
      </c>
      <c r="H759" s="5">
        <v>10.61</v>
      </c>
      <c r="I759" s="5">
        <v>0</v>
      </c>
      <c r="J759" s="5">
        <v>412</v>
      </c>
      <c r="K759" s="5">
        <v>205</v>
      </c>
      <c r="L759" s="5">
        <v>124</v>
      </c>
      <c r="M759" s="5">
        <v>82</v>
      </c>
      <c r="N759" s="5">
        <v>72</v>
      </c>
      <c r="O759" s="5">
        <v>50</v>
      </c>
      <c r="P759" s="5">
        <v>28</v>
      </c>
      <c r="Q759" s="5">
        <v>21.2</v>
      </c>
      <c r="R759" s="5">
        <v>160</v>
      </c>
      <c r="S759" s="5">
        <v>145</v>
      </c>
    </row>
    <row r="760" spans="1:19" x14ac:dyDescent="0.25">
      <c r="A760" s="5" t="s">
        <v>1962</v>
      </c>
      <c r="B760" s="5" t="s">
        <v>1963</v>
      </c>
      <c r="F760" s="5">
        <v>0</v>
      </c>
      <c r="G760" s="5">
        <v>359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</row>
    <row r="761" spans="1:19" x14ac:dyDescent="0.25">
      <c r="A761" s="5" t="s">
        <v>1964</v>
      </c>
      <c r="B761" s="5" t="s">
        <v>1965</v>
      </c>
      <c r="F761" s="5">
        <v>0</v>
      </c>
      <c r="G761" s="5">
        <v>287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</row>
    <row r="762" spans="1:19" x14ac:dyDescent="0.25">
      <c r="A762" s="5" t="s">
        <v>1966</v>
      </c>
      <c r="B762" s="5" t="s">
        <v>1967</v>
      </c>
      <c r="F762" s="5">
        <v>0</v>
      </c>
      <c r="G762" s="5">
        <v>480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</row>
    <row r="763" spans="1:19" x14ac:dyDescent="0.25">
      <c r="A763" s="5" t="s">
        <v>1968</v>
      </c>
      <c r="B763" s="5" t="s">
        <v>1969</v>
      </c>
      <c r="F763" s="5">
        <v>0</v>
      </c>
      <c r="G763" s="5">
        <v>423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</row>
    <row r="764" spans="1:19" x14ac:dyDescent="0.25">
      <c r="A764" s="5" t="s">
        <v>1970</v>
      </c>
      <c r="B764" s="5" t="s">
        <v>1971</v>
      </c>
      <c r="F764" s="5">
        <v>0</v>
      </c>
      <c r="G764" s="5">
        <v>461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</row>
    <row r="765" spans="1:19" x14ac:dyDescent="0.25">
      <c r="A765" s="5" t="s">
        <v>1972</v>
      </c>
      <c r="B765" s="5" t="s">
        <v>1973</v>
      </c>
      <c r="F765" s="5">
        <v>0</v>
      </c>
      <c r="G765" s="5">
        <v>465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</row>
    <row r="766" spans="1:19" x14ac:dyDescent="0.25">
      <c r="A766" s="5" t="s">
        <v>302</v>
      </c>
      <c r="B766" s="5" t="s">
        <v>1974</v>
      </c>
      <c r="C766" s="5">
        <v>44588.418807870374</v>
      </c>
      <c r="D766" s="5">
        <v>44588.439618055556</v>
      </c>
      <c r="E766" s="5" t="s">
        <v>693</v>
      </c>
      <c r="F766" s="5">
        <v>339</v>
      </c>
      <c r="G766" s="5">
        <v>0</v>
      </c>
      <c r="H766" s="5">
        <v>10.45</v>
      </c>
      <c r="I766" s="5">
        <v>412</v>
      </c>
      <c r="J766" s="5">
        <v>230</v>
      </c>
      <c r="K766" s="5">
        <v>188</v>
      </c>
      <c r="L766" s="5">
        <v>86</v>
      </c>
      <c r="M766" s="5">
        <v>74</v>
      </c>
      <c r="N766" s="5">
        <v>56</v>
      </c>
      <c r="O766" s="5">
        <v>52</v>
      </c>
      <c r="P766" s="5">
        <v>22.6</v>
      </c>
      <c r="Q766" s="5">
        <v>20.9</v>
      </c>
      <c r="R766" s="5">
        <v>144</v>
      </c>
      <c r="S766" s="5">
        <v>138</v>
      </c>
    </row>
    <row r="767" spans="1:19" x14ac:dyDescent="0.25">
      <c r="A767" s="5" t="s">
        <v>1975</v>
      </c>
      <c r="B767" s="5" t="s">
        <v>1976</v>
      </c>
      <c r="F767" s="5">
        <v>0</v>
      </c>
      <c r="G767" s="5">
        <v>226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</row>
    <row r="768" spans="1:19" x14ac:dyDescent="0.25">
      <c r="A768" s="5" t="s">
        <v>466</v>
      </c>
      <c r="B768" s="5" t="s">
        <v>1977</v>
      </c>
      <c r="C768" s="5">
        <v>44588.514918981484</v>
      </c>
      <c r="D768" s="5">
        <v>44588.535717592589</v>
      </c>
      <c r="E768" s="5" t="s">
        <v>693</v>
      </c>
      <c r="F768" s="5">
        <v>527</v>
      </c>
      <c r="G768" s="5">
        <v>0</v>
      </c>
      <c r="H768" s="5">
        <v>12.31</v>
      </c>
      <c r="I768" s="5">
        <v>776</v>
      </c>
      <c r="J768" s="5">
        <v>451</v>
      </c>
      <c r="K768" s="5">
        <v>293</v>
      </c>
      <c r="L768" s="5">
        <v>101</v>
      </c>
      <c r="M768" s="5">
        <v>78</v>
      </c>
      <c r="N768" s="5">
        <v>83</v>
      </c>
      <c r="O768" s="5">
        <v>62</v>
      </c>
      <c r="P768" s="5">
        <v>28.9</v>
      </c>
      <c r="Q768" s="5">
        <v>24.6</v>
      </c>
      <c r="R768" s="5">
        <v>0</v>
      </c>
      <c r="S768" s="5">
        <v>0</v>
      </c>
    </row>
    <row r="769" spans="1:19" x14ac:dyDescent="0.25">
      <c r="A769" s="5" t="s">
        <v>1978</v>
      </c>
      <c r="B769" s="5" t="s">
        <v>1979</v>
      </c>
      <c r="F769" s="5">
        <v>0</v>
      </c>
      <c r="G769" s="5">
        <v>458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</row>
    <row r="770" spans="1:19" x14ac:dyDescent="0.25">
      <c r="A770" s="5" t="s">
        <v>1980</v>
      </c>
      <c r="B770" s="5" t="s">
        <v>1981</v>
      </c>
      <c r="F770" s="5">
        <v>0</v>
      </c>
      <c r="G770" s="5">
        <v>312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</row>
    <row r="771" spans="1:19" x14ac:dyDescent="0.25">
      <c r="A771" s="5" t="s">
        <v>1982</v>
      </c>
      <c r="B771" s="5" t="s">
        <v>1983</v>
      </c>
      <c r="F771" s="5">
        <v>0</v>
      </c>
      <c r="G771" s="5">
        <v>425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</row>
    <row r="772" spans="1:19" x14ac:dyDescent="0.25">
      <c r="A772" s="5" t="s">
        <v>1984</v>
      </c>
      <c r="B772" s="5" t="s">
        <v>1985</v>
      </c>
      <c r="F772" s="5">
        <v>0</v>
      </c>
      <c r="G772" s="5">
        <v>352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</row>
    <row r="773" spans="1:19" x14ac:dyDescent="0.25">
      <c r="A773" s="5" t="s">
        <v>1986</v>
      </c>
      <c r="B773" s="5" t="s">
        <v>1987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</row>
    <row r="774" spans="1:19" x14ac:dyDescent="0.25">
      <c r="A774" s="5" t="s">
        <v>1988</v>
      </c>
      <c r="B774" s="5" t="s">
        <v>1989</v>
      </c>
      <c r="F774" s="5">
        <v>0</v>
      </c>
      <c r="G774" s="5">
        <v>310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</row>
    <row r="775" spans="1:19" x14ac:dyDescent="0.25">
      <c r="A775" s="5" t="s">
        <v>1990</v>
      </c>
      <c r="B775" s="5" t="s">
        <v>1991</v>
      </c>
      <c r="F775" s="5">
        <v>0</v>
      </c>
      <c r="G775" s="5">
        <v>667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</row>
    <row r="776" spans="1:19" x14ac:dyDescent="0.25">
      <c r="A776" s="5" t="s">
        <v>180</v>
      </c>
      <c r="B776" s="5" t="s">
        <v>1992</v>
      </c>
      <c r="C776" s="5">
        <v>44585.603171296294</v>
      </c>
      <c r="D776" s="5">
        <v>44585.623981481483</v>
      </c>
      <c r="E776" s="5" t="s">
        <v>693</v>
      </c>
      <c r="F776" s="5">
        <v>251</v>
      </c>
      <c r="G776" s="5">
        <v>0</v>
      </c>
      <c r="H776" s="5">
        <v>9.2200000000000006</v>
      </c>
      <c r="I776" s="5">
        <v>360</v>
      </c>
      <c r="J776" s="5">
        <v>297</v>
      </c>
      <c r="K776" s="5">
        <v>139</v>
      </c>
      <c r="L776" s="5">
        <v>108</v>
      </c>
      <c r="M776" s="5">
        <v>76</v>
      </c>
      <c r="N776" s="5">
        <v>62</v>
      </c>
      <c r="O776" s="5">
        <v>47</v>
      </c>
      <c r="P776" s="5">
        <v>24.8</v>
      </c>
      <c r="Q776" s="5">
        <v>18.399999999999999</v>
      </c>
      <c r="R776" s="5">
        <v>0</v>
      </c>
      <c r="S776" s="5">
        <v>0</v>
      </c>
    </row>
    <row r="777" spans="1:19" x14ac:dyDescent="0.25">
      <c r="A777" s="5" t="s">
        <v>1993</v>
      </c>
      <c r="B777" s="5" t="s">
        <v>1994</v>
      </c>
      <c r="F777" s="5">
        <v>0</v>
      </c>
      <c r="G777" s="5">
        <v>357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</row>
    <row r="778" spans="1:19" x14ac:dyDescent="0.25">
      <c r="A778" s="5" t="s">
        <v>1995</v>
      </c>
      <c r="B778" s="5" t="s">
        <v>1996</v>
      </c>
      <c r="C778" s="5">
        <v>44588.010439814818</v>
      </c>
      <c r="D778" s="5">
        <v>44588.031238425923</v>
      </c>
      <c r="E778" s="5" t="s">
        <v>693</v>
      </c>
      <c r="F778" s="5">
        <v>248</v>
      </c>
      <c r="G778" s="5">
        <v>267</v>
      </c>
      <c r="H778" s="5">
        <v>9.18</v>
      </c>
      <c r="I778" s="5">
        <v>344</v>
      </c>
      <c r="J778" s="5">
        <v>292</v>
      </c>
      <c r="K778" s="5">
        <v>138</v>
      </c>
      <c r="L778" s="5">
        <v>128</v>
      </c>
      <c r="M778" s="5">
        <v>76</v>
      </c>
      <c r="N778" s="5">
        <v>62</v>
      </c>
      <c r="O778" s="5">
        <v>46</v>
      </c>
      <c r="P778" s="5">
        <v>24.7</v>
      </c>
      <c r="Q778" s="5">
        <v>18.399999999999999</v>
      </c>
      <c r="R778" s="5">
        <v>0</v>
      </c>
      <c r="S778" s="5">
        <v>0</v>
      </c>
    </row>
    <row r="779" spans="1:19" x14ac:dyDescent="0.25">
      <c r="A779" s="5" t="s">
        <v>1997</v>
      </c>
      <c r="B779" s="5" t="s">
        <v>1998</v>
      </c>
      <c r="F779" s="5">
        <v>0</v>
      </c>
      <c r="G779" s="5">
        <v>347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</row>
    <row r="780" spans="1:19" x14ac:dyDescent="0.25">
      <c r="A780" s="5" t="s">
        <v>1999</v>
      </c>
      <c r="B780" s="5" t="s">
        <v>2000</v>
      </c>
      <c r="F780" s="5">
        <v>0</v>
      </c>
      <c r="G780" s="5">
        <v>553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</row>
    <row r="781" spans="1:19" x14ac:dyDescent="0.25">
      <c r="A781" s="5" t="s">
        <v>2001</v>
      </c>
      <c r="B781" s="5" t="s">
        <v>2002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</row>
    <row r="782" spans="1:19" x14ac:dyDescent="0.25">
      <c r="A782" s="5" t="s">
        <v>2003</v>
      </c>
      <c r="B782" s="5" t="s">
        <v>2004</v>
      </c>
      <c r="F782" s="5">
        <v>0</v>
      </c>
      <c r="G782" s="5">
        <v>361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</row>
    <row r="783" spans="1:19" x14ac:dyDescent="0.25">
      <c r="A783" s="5" t="s">
        <v>263</v>
      </c>
      <c r="B783" s="5" t="s">
        <v>2005</v>
      </c>
      <c r="C783" s="5">
        <v>44588.570729166669</v>
      </c>
      <c r="D783" s="5">
        <v>44588.591539351852</v>
      </c>
      <c r="E783" s="5" t="s">
        <v>693</v>
      </c>
      <c r="F783" s="5">
        <v>251</v>
      </c>
      <c r="G783" s="5">
        <v>330</v>
      </c>
      <c r="H783" s="5">
        <v>9.1199999999999992</v>
      </c>
      <c r="I783" s="5">
        <v>450</v>
      </c>
      <c r="J783" s="5">
        <v>366</v>
      </c>
      <c r="K783" s="5">
        <v>139</v>
      </c>
      <c r="L783" s="5">
        <v>120</v>
      </c>
      <c r="M783" s="5">
        <v>75</v>
      </c>
      <c r="N783" s="5">
        <v>71</v>
      </c>
      <c r="O783" s="5">
        <v>47</v>
      </c>
      <c r="P783" s="5">
        <v>26.8</v>
      </c>
      <c r="Q783" s="5">
        <v>18.2</v>
      </c>
      <c r="R783" s="5">
        <v>180</v>
      </c>
      <c r="S783" s="5">
        <v>151</v>
      </c>
    </row>
    <row r="784" spans="1:19" x14ac:dyDescent="0.25">
      <c r="A784" s="5" t="s">
        <v>2006</v>
      </c>
      <c r="B784" s="5" t="s">
        <v>2007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</row>
    <row r="785" spans="1:19" x14ac:dyDescent="0.25">
      <c r="A785" s="5" t="s">
        <v>2008</v>
      </c>
      <c r="B785" s="5" t="s">
        <v>2009</v>
      </c>
      <c r="F785" s="5">
        <v>0</v>
      </c>
      <c r="G785" s="5">
        <v>461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</row>
    <row r="786" spans="1:19" x14ac:dyDescent="0.25">
      <c r="A786" s="5" t="s">
        <v>2010</v>
      </c>
      <c r="B786" s="5" t="s">
        <v>2011</v>
      </c>
      <c r="F786" s="5">
        <v>0</v>
      </c>
      <c r="G786" s="5">
        <v>326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</row>
    <row r="787" spans="1:19" x14ac:dyDescent="0.25">
      <c r="A787" s="5" t="s">
        <v>324</v>
      </c>
      <c r="B787" s="5" t="s">
        <v>2012</v>
      </c>
      <c r="F787" s="5">
        <v>0</v>
      </c>
      <c r="G787" s="5">
        <v>415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</row>
    <row r="788" spans="1:19" x14ac:dyDescent="0.25">
      <c r="A788" s="5" t="s">
        <v>35</v>
      </c>
      <c r="B788" s="5" t="s">
        <v>2013</v>
      </c>
      <c r="C788" s="5">
        <v>44588.077430555553</v>
      </c>
      <c r="D788" s="5">
        <v>44588.098240740743</v>
      </c>
      <c r="E788" s="5" t="s">
        <v>693</v>
      </c>
      <c r="F788" s="5">
        <v>487</v>
      </c>
      <c r="G788" s="5">
        <v>558</v>
      </c>
      <c r="H788" s="5">
        <v>11.84</v>
      </c>
      <c r="I788" s="5">
        <v>521</v>
      </c>
      <c r="J788" s="5">
        <v>756</v>
      </c>
      <c r="K788" s="5">
        <v>270</v>
      </c>
      <c r="L788" s="5">
        <v>106</v>
      </c>
      <c r="M788" s="5">
        <v>76</v>
      </c>
      <c r="N788" s="5">
        <v>100</v>
      </c>
      <c r="O788" s="5">
        <v>60</v>
      </c>
      <c r="P788" s="5">
        <v>34.799999999999997</v>
      </c>
      <c r="Q788" s="5">
        <v>23.7</v>
      </c>
      <c r="R788" s="5">
        <v>168</v>
      </c>
      <c r="S788" s="5">
        <v>153</v>
      </c>
    </row>
    <row r="789" spans="1:19" x14ac:dyDescent="0.25">
      <c r="A789" s="5" t="s">
        <v>2014</v>
      </c>
      <c r="B789" s="5" t="s">
        <v>2015</v>
      </c>
      <c r="F789" s="5">
        <v>0</v>
      </c>
      <c r="G789" s="5">
        <v>364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</row>
    <row r="790" spans="1:19" x14ac:dyDescent="0.25">
      <c r="A790" s="5" t="s">
        <v>2016</v>
      </c>
      <c r="B790" s="5" t="s">
        <v>2017</v>
      </c>
      <c r="F790" s="5">
        <v>0</v>
      </c>
      <c r="G790" s="5">
        <v>421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</row>
    <row r="791" spans="1:19" x14ac:dyDescent="0.25">
      <c r="A791" s="5" t="s">
        <v>2018</v>
      </c>
      <c r="B791" s="5" t="s">
        <v>2019</v>
      </c>
      <c r="F791" s="5">
        <v>0</v>
      </c>
      <c r="G791" s="5">
        <v>302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</row>
    <row r="792" spans="1:19" x14ac:dyDescent="0.25">
      <c r="A792" s="5" t="s">
        <v>2020</v>
      </c>
      <c r="B792" s="5" t="s">
        <v>2021</v>
      </c>
      <c r="F792" s="5">
        <v>0</v>
      </c>
      <c r="G792" s="5">
        <v>301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</row>
    <row r="793" spans="1:19" x14ac:dyDescent="0.25">
      <c r="A793" s="5" t="s">
        <v>2022</v>
      </c>
      <c r="B793" s="5" t="s">
        <v>2023</v>
      </c>
      <c r="F793" s="5">
        <v>0</v>
      </c>
      <c r="G793" s="5">
        <v>535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</row>
    <row r="794" spans="1:19" x14ac:dyDescent="0.25">
      <c r="A794" s="5" t="s">
        <v>106</v>
      </c>
      <c r="B794" s="5" t="s">
        <v>2024</v>
      </c>
      <c r="C794" s="5">
        <v>44588.696898148148</v>
      </c>
      <c r="D794" s="5">
        <v>44588.717719907407</v>
      </c>
      <c r="E794" s="5" t="s">
        <v>693</v>
      </c>
      <c r="F794" s="5">
        <v>554</v>
      </c>
      <c r="G794" s="5">
        <v>0</v>
      </c>
      <c r="H794" s="5">
        <v>12.54</v>
      </c>
      <c r="I794" s="5">
        <v>786</v>
      </c>
      <c r="J794" s="5">
        <v>472</v>
      </c>
      <c r="K794" s="5">
        <v>308</v>
      </c>
      <c r="L794" s="5">
        <v>102</v>
      </c>
      <c r="M794" s="5">
        <v>78</v>
      </c>
      <c r="N794" s="5">
        <v>73</v>
      </c>
      <c r="O794" s="5">
        <v>62</v>
      </c>
      <c r="P794" s="5">
        <v>29.4</v>
      </c>
      <c r="Q794" s="5">
        <v>25.1</v>
      </c>
      <c r="R794" s="5">
        <v>0</v>
      </c>
      <c r="S794" s="5">
        <v>0</v>
      </c>
    </row>
    <row r="795" spans="1:19" x14ac:dyDescent="0.25">
      <c r="A795" s="5" t="s">
        <v>308</v>
      </c>
      <c r="B795" s="5" t="s">
        <v>2025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 Data</vt:lpstr>
      <vt:lpstr>Sortable Sheet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2022-01-28T14:48:03Z</dcterms:modified>
</cp:coreProperties>
</file>