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Personal\PDC\"/>
    </mc:Choice>
  </mc:AlternateContent>
  <xr:revisionPtr revIDLastSave="0" documentId="13_ncr:1_{7FC27438-A98F-4781-AD1E-D66808CBE87E}" xr6:coauthVersionLast="47" xr6:coauthVersionMax="47" xr10:uidLastSave="{00000000-0000-0000-0000-000000000000}"/>
  <bookViews>
    <workbookView xWindow="1260" yWindow="1500" windowWidth="26745" windowHeight="12855" xr2:uid="{00000000-000D-0000-FFFF-FFFF00000000}"/>
  </bookViews>
  <sheets>
    <sheet name="Registration Data" sheetId="1" r:id="rId1"/>
    <sheet name="Historical Registration Data" sheetId="6" r:id="rId2"/>
    <sheet name="Dashboard" sheetId="2" r:id="rId3"/>
    <sheet name="RIDE DATA" sheetId="4" r:id="rId4"/>
    <sheet name="Results Data" sheetId="3" r:id="rId5"/>
  </sheets>
  <definedNames>
    <definedName name="_xlnm._FilterDatabase" localSheetId="0" hidden="1">'Registration Data'!$A$1:$U$302</definedName>
    <definedName name="_xlnm._FilterDatabase" localSheetId="4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1" i="1" l="1"/>
  <c r="O101" i="1"/>
  <c r="G101" i="1" s="1"/>
  <c r="P101" i="1"/>
  <c r="F241" i="1"/>
  <c r="O241" i="1"/>
  <c r="G241" i="1" s="1"/>
  <c r="P241" i="1"/>
  <c r="F6" i="1"/>
  <c r="O6" i="1"/>
  <c r="G6" i="1" s="1"/>
  <c r="P6" i="1"/>
  <c r="F130" i="1"/>
  <c r="O130" i="1"/>
  <c r="G130" i="1" s="1"/>
  <c r="P130" i="1"/>
  <c r="F52" i="1"/>
  <c r="O52" i="1"/>
  <c r="G52" i="1" s="1"/>
  <c r="P52" i="1"/>
  <c r="F228" i="1"/>
  <c r="O228" i="1"/>
  <c r="G228" i="1" s="1"/>
  <c r="P228" i="1"/>
  <c r="F198" i="1"/>
  <c r="O198" i="1"/>
  <c r="G198" i="1" s="1"/>
  <c r="P198" i="1"/>
  <c r="F88" i="1"/>
  <c r="O88" i="1"/>
  <c r="G88" i="1" s="1"/>
  <c r="P88" i="1"/>
  <c r="F235" i="1"/>
  <c r="O235" i="1"/>
  <c r="G235" i="1" s="1"/>
  <c r="P235" i="1"/>
  <c r="F118" i="1"/>
  <c r="O118" i="1"/>
  <c r="G118" i="1" s="1"/>
  <c r="P118" i="1"/>
  <c r="F212" i="1"/>
  <c r="O212" i="1"/>
  <c r="G212" i="1" s="1"/>
  <c r="P212" i="1"/>
  <c r="F202" i="1"/>
  <c r="O202" i="1"/>
  <c r="P202" i="1"/>
  <c r="F138" i="1"/>
  <c r="O138" i="1"/>
  <c r="G138" i="1" s="1"/>
  <c r="P138" i="1"/>
  <c r="F229" i="1"/>
  <c r="O229" i="1"/>
  <c r="G229" i="1" s="1"/>
  <c r="P229" i="1"/>
  <c r="F277" i="1"/>
  <c r="O277" i="1"/>
  <c r="G277" i="1" s="1"/>
  <c r="P277" i="1"/>
  <c r="F95" i="1"/>
  <c r="O95" i="1"/>
  <c r="G95" i="1" s="1"/>
  <c r="P95" i="1"/>
  <c r="F133" i="1"/>
  <c r="O133" i="1"/>
  <c r="G133" i="1" s="1"/>
  <c r="P133" i="1"/>
  <c r="F104" i="1"/>
  <c r="O104" i="1"/>
  <c r="G104" i="1" s="1"/>
  <c r="P104" i="1"/>
  <c r="F60" i="1"/>
  <c r="O60" i="1"/>
  <c r="G60" i="1" s="1"/>
  <c r="P60" i="1"/>
  <c r="F159" i="1"/>
  <c r="O159" i="1"/>
  <c r="G159" i="1" s="1"/>
  <c r="P159" i="1"/>
  <c r="F208" i="1"/>
  <c r="O208" i="1"/>
  <c r="G208" i="1" s="1"/>
  <c r="P208" i="1"/>
  <c r="F255" i="1"/>
  <c r="O255" i="1"/>
  <c r="G255" i="1" s="1"/>
  <c r="P255" i="1"/>
  <c r="F120" i="1"/>
  <c r="O120" i="1"/>
  <c r="G120" i="1" s="1"/>
  <c r="P120" i="1"/>
  <c r="F127" i="1"/>
  <c r="O127" i="1"/>
  <c r="G127" i="1" s="1"/>
  <c r="P127" i="1"/>
  <c r="F154" i="1"/>
  <c r="O154" i="1"/>
  <c r="G154" i="1" s="1"/>
  <c r="P154" i="1"/>
  <c r="F203" i="1"/>
  <c r="O203" i="1"/>
  <c r="G203" i="1" s="1"/>
  <c r="P203" i="1"/>
  <c r="F194" i="1"/>
  <c r="O194" i="1"/>
  <c r="G194" i="1" s="1"/>
  <c r="P194" i="1"/>
  <c r="F238" i="1"/>
  <c r="O238" i="1"/>
  <c r="G238" i="1" s="1"/>
  <c r="P238" i="1"/>
  <c r="F117" i="1"/>
  <c r="O117" i="1"/>
  <c r="G117" i="1" s="1"/>
  <c r="P117" i="1"/>
  <c r="F292" i="1"/>
  <c r="O292" i="1"/>
  <c r="G292" i="1" s="1"/>
  <c r="P292" i="1"/>
  <c r="F191" i="1"/>
  <c r="O191" i="1"/>
  <c r="G191" i="1" s="1"/>
  <c r="P191" i="1"/>
  <c r="F160" i="1"/>
  <c r="O160" i="1"/>
  <c r="G160" i="1" s="1"/>
  <c r="P160" i="1"/>
  <c r="F239" i="1"/>
  <c r="O239" i="1"/>
  <c r="G239" i="1" s="1"/>
  <c r="P239" i="1"/>
  <c r="F162" i="1"/>
  <c r="O162" i="1"/>
  <c r="G162" i="1" s="1"/>
  <c r="P162" i="1"/>
  <c r="F245" i="1"/>
  <c r="O245" i="1"/>
  <c r="G245" i="1" s="1"/>
  <c r="P245" i="1"/>
  <c r="F251" i="1"/>
  <c r="O251" i="1"/>
  <c r="G251" i="1" s="1"/>
  <c r="P251" i="1"/>
  <c r="F79" i="1"/>
  <c r="O79" i="1"/>
  <c r="G79" i="1" s="1"/>
  <c r="P79" i="1"/>
  <c r="F295" i="1"/>
  <c r="O295" i="1"/>
  <c r="G295" i="1" s="1"/>
  <c r="P295" i="1"/>
  <c r="F218" i="1"/>
  <c r="O218" i="1"/>
  <c r="G218" i="1" s="1"/>
  <c r="P218" i="1"/>
  <c r="F108" i="1"/>
  <c r="O108" i="1"/>
  <c r="G108" i="1" s="1"/>
  <c r="P108" i="1"/>
  <c r="F11" i="1"/>
  <c r="O11" i="1"/>
  <c r="G11" i="1" s="1"/>
  <c r="P11" i="1"/>
  <c r="F22" i="1"/>
  <c r="O22" i="1"/>
  <c r="G22" i="1" s="1"/>
  <c r="P22" i="1"/>
  <c r="F186" i="1"/>
  <c r="O186" i="1"/>
  <c r="G186" i="1" s="1"/>
  <c r="P186" i="1"/>
  <c r="F275" i="1"/>
  <c r="O275" i="1"/>
  <c r="G275" i="1" s="1"/>
  <c r="P275" i="1"/>
  <c r="F103" i="1"/>
  <c r="O103" i="1"/>
  <c r="G103" i="1" s="1"/>
  <c r="P103" i="1"/>
  <c r="F281" i="1"/>
  <c r="O281" i="1"/>
  <c r="G281" i="1" s="1"/>
  <c r="P281" i="1"/>
  <c r="F141" i="1"/>
  <c r="O141" i="1"/>
  <c r="P141" i="1"/>
  <c r="F259" i="1"/>
  <c r="O259" i="1"/>
  <c r="G259" i="1" s="1"/>
  <c r="P259" i="1"/>
  <c r="F182" i="1"/>
  <c r="O182" i="1"/>
  <c r="G182" i="1" s="1"/>
  <c r="P182" i="1"/>
  <c r="F196" i="1"/>
  <c r="O196" i="1"/>
  <c r="G196" i="1" s="1"/>
  <c r="P196" i="1"/>
  <c r="F4" i="1"/>
  <c r="O4" i="1"/>
  <c r="G4" i="1" s="1"/>
  <c r="P4" i="1"/>
  <c r="F42" i="1"/>
  <c r="O42" i="1"/>
  <c r="G42" i="1" s="1"/>
  <c r="P42" i="1"/>
  <c r="F152" i="1"/>
  <c r="O152" i="1"/>
  <c r="G152" i="1" s="1"/>
  <c r="P152" i="1"/>
  <c r="F274" i="1"/>
  <c r="O274" i="1"/>
  <c r="G274" i="1" s="1"/>
  <c r="P274" i="1"/>
  <c r="F57" i="1"/>
  <c r="O57" i="1"/>
  <c r="G57" i="1" s="1"/>
  <c r="P57" i="1"/>
  <c r="F173" i="1"/>
  <c r="O173" i="1"/>
  <c r="G173" i="1" s="1"/>
  <c r="P173" i="1"/>
  <c r="F217" i="1"/>
  <c r="O217" i="1"/>
  <c r="G217" i="1" s="1"/>
  <c r="P217" i="1"/>
  <c r="F61" i="1"/>
  <c r="O61" i="1"/>
  <c r="G61" i="1" s="1"/>
  <c r="P61" i="1"/>
  <c r="F81" i="1"/>
  <c r="O81" i="1"/>
  <c r="G81" i="1" s="1"/>
  <c r="P81" i="1"/>
  <c r="F62" i="1"/>
  <c r="O62" i="1"/>
  <c r="G62" i="1" s="1"/>
  <c r="P62" i="1"/>
  <c r="F167" i="1"/>
  <c r="O167" i="1"/>
  <c r="G167" i="1" s="1"/>
  <c r="P167" i="1"/>
  <c r="F215" i="1"/>
  <c r="O215" i="1"/>
  <c r="G215" i="1" s="1"/>
  <c r="P215" i="1"/>
  <c r="F27" i="1"/>
  <c r="O27" i="1"/>
  <c r="G27" i="1" s="1"/>
  <c r="P27" i="1"/>
  <c r="F102" i="1"/>
  <c r="O102" i="1"/>
  <c r="G102" i="1" s="1"/>
  <c r="P102" i="1"/>
  <c r="F14" i="1"/>
  <c r="O14" i="1"/>
  <c r="G14" i="1" s="1"/>
  <c r="P14" i="1"/>
  <c r="F200" i="1"/>
  <c r="O200" i="1"/>
  <c r="G200" i="1" s="1"/>
  <c r="P200" i="1"/>
  <c r="F219" i="1"/>
  <c r="O219" i="1"/>
  <c r="G219" i="1" s="1"/>
  <c r="P219" i="1"/>
  <c r="F65" i="1"/>
  <c r="O65" i="1"/>
  <c r="G65" i="1" s="1"/>
  <c r="P65" i="1"/>
  <c r="F50" i="1"/>
  <c r="O50" i="1"/>
  <c r="G50" i="1" s="1"/>
  <c r="P50" i="1"/>
  <c r="F190" i="1"/>
  <c r="O190" i="1"/>
  <c r="G190" i="1" s="1"/>
  <c r="P190" i="1"/>
  <c r="F144" i="1"/>
  <c r="O144" i="1"/>
  <c r="G144" i="1" s="1"/>
  <c r="P144" i="1"/>
  <c r="F126" i="1"/>
  <c r="O126" i="1"/>
  <c r="G126" i="1" s="1"/>
  <c r="P126" i="1"/>
  <c r="F285" i="1"/>
  <c r="O285" i="1"/>
  <c r="G285" i="1" s="1"/>
  <c r="P285" i="1"/>
  <c r="F16" i="1"/>
  <c r="O16" i="1"/>
  <c r="G16" i="1" s="1"/>
  <c r="P16" i="1"/>
  <c r="F98" i="1"/>
  <c r="O98" i="1"/>
  <c r="G98" i="1" s="1"/>
  <c r="P98" i="1"/>
  <c r="F39" i="1"/>
  <c r="O39" i="1"/>
  <c r="G39" i="1" s="1"/>
  <c r="P39" i="1"/>
  <c r="F252" i="1"/>
  <c r="O252" i="1"/>
  <c r="G252" i="1" s="1"/>
  <c r="P252" i="1"/>
  <c r="F15" i="1"/>
  <c r="O15" i="1"/>
  <c r="G15" i="1" s="1"/>
  <c r="P15" i="1"/>
  <c r="F63" i="1"/>
  <c r="O63" i="1"/>
  <c r="G63" i="1" s="1"/>
  <c r="P63" i="1"/>
  <c r="F40" i="1"/>
  <c r="O40" i="1"/>
  <c r="G40" i="1" s="1"/>
  <c r="P40" i="1"/>
  <c r="F174" i="1"/>
  <c r="O174" i="1"/>
  <c r="G174" i="1" s="1"/>
  <c r="P174" i="1"/>
  <c r="F172" i="1"/>
  <c r="O172" i="1"/>
  <c r="G172" i="1" s="1"/>
  <c r="P172" i="1"/>
  <c r="F181" i="1"/>
  <c r="O181" i="1"/>
  <c r="G181" i="1" s="1"/>
  <c r="P181" i="1"/>
  <c r="F230" i="1"/>
  <c r="O230" i="1"/>
  <c r="G230" i="1" s="1"/>
  <c r="P230" i="1"/>
  <c r="F122" i="1"/>
  <c r="O122" i="1"/>
  <c r="G122" i="1" s="1"/>
  <c r="P122" i="1"/>
  <c r="F45" i="1"/>
  <c r="O45" i="1"/>
  <c r="G45" i="1" s="1"/>
  <c r="P45" i="1"/>
  <c r="F106" i="1"/>
  <c r="O106" i="1"/>
  <c r="G106" i="1" s="1"/>
  <c r="P106" i="1"/>
  <c r="F153" i="1"/>
  <c r="O153" i="1"/>
  <c r="G153" i="1" s="1"/>
  <c r="P153" i="1"/>
  <c r="F271" i="1"/>
  <c r="O271" i="1"/>
  <c r="G271" i="1" s="1"/>
  <c r="P271" i="1"/>
  <c r="F278" i="1"/>
  <c r="O278" i="1"/>
  <c r="G278" i="1" s="1"/>
  <c r="P278" i="1"/>
  <c r="F282" i="1"/>
  <c r="O282" i="1"/>
  <c r="G282" i="1" s="1"/>
  <c r="P282" i="1"/>
  <c r="F90" i="1"/>
  <c r="O90" i="1"/>
  <c r="G90" i="1" s="1"/>
  <c r="P90" i="1"/>
  <c r="F53" i="1"/>
  <c r="O53" i="1"/>
  <c r="G53" i="1" s="1"/>
  <c r="P53" i="1"/>
  <c r="F54" i="1"/>
  <c r="O54" i="1"/>
  <c r="G54" i="1" s="1"/>
  <c r="P54" i="1"/>
  <c r="F247" i="1"/>
  <c r="O247" i="1"/>
  <c r="G247" i="1" s="1"/>
  <c r="P247" i="1"/>
  <c r="F189" i="1"/>
  <c r="O189" i="1"/>
  <c r="G189" i="1" s="1"/>
  <c r="P189" i="1"/>
  <c r="F242" i="1"/>
  <c r="O242" i="1"/>
  <c r="G242" i="1" s="1"/>
  <c r="P242" i="1"/>
  <c r="F35" i="1"/>
  <c r="O35" i="1"/>
  <c r="G35" i="1" s="1"/>
  <c r="P35" i="1"/>
  <c r="F264" i="1"/>
  <c r="O264" i="1"/>
  <c r="G264" i="1" s="1"/>
  <c r="P264" i="1"/>
  <c r="F78" i="1"/>
  <c r="O78" i="1"/>
  <c r="G78" i="1" s="1"/>
  <c r="P78" i="1"/>
  <c r="F163" i="1"/>
  <c r="O163" i="1"/>
  <c r="G163" i="1" s="1"/>
  <c r="P163" i="1"/>
  <c r="F184" i="1"/>
  <c r="O184" i="1"/>
  <c r="G184" i="1" s="1"/>
  <c r="P184" i="1"/>
  <c r="F169" i="1"/>
  <c r="O169" i="1"/>
  <c r="G169" i="1" s="1"/>
  <c r="P169" i="1"/>
  <c r="F225" i="1"/>
  <c r="O225" i="1"/>
  <c r="G225" i="1" s="1"/>
  <c r="P225" i="1"/>
  <c r="F206" i="1"/>
  <c r="O206" i="1"/>
  <c r="G206" i="1" s="1"/>
  <c r="P206" i="1"/>
  <c r="F56" i="1"/>
  <c r="O56" i="1"/>
  <c r="G56" i="1" s="1"/>
  <c r="P56" i="1"/>
  <c r="F291" i="1"/>
  <c r="O291" i="1"/>
  <c r="G291" i="1" s="1"/>
  <c r="P291" i="1"/>
  <c r="F260" i="1"/>
  <c r="O260" i="1"/>
  <c r="G260" i="1" s="1"/>
  <c r="P260" i="1"/>
  <c r="F209" i="1"/>
  <c r="O209" i="1"/>
  <c r="G209" i="1" s="1"/>
  <c r="P209" i="1"/>
  <c r="F32" i="1"/>
  <c r="O32" i="1"/>
  <c r="G32" i="1" s="1"/>
  <c r="P32" i="1"/>
  <c r="F13" i="1"/>
  <c r="O13" i="1"/>
  <c r="G13" i="1" s="1"/>
  <c r="P13" i="1"/>
  <c r="F96" i="1"/>
  <c r="O96" i="1"/>
  <c r="G96" i="1" s="1"/>
  <c r="P96" i="1"/>
  <c r="F143" i="1"/>
  <c r="O143" i="1"/>
  <c r="G143" i="1" s="1"/>
  <c r="P143" i="1"/>
  <c r="F7" i="1"/>
  <c r="O7" i="1"/>
  <c r="G7" i="1" s="1"/>
  <c r="P7" i="1"/>
  <c r="F199" i="1"/>
  <c r="O199" i="1"/>
  <c r="G199" i="1" s="1"/>
  <c r="P199" i="1"/>
  <c r="F265" i="1"/>
  <c r="O265" i="1"/>
  <c r="G265" i="1" s="1"/>
  <c r="P265" i="1"/>
  <c r="F254" i="1"/>
  <c r="O254" i="1"/>
  <c r="G254" i="1" s="1"/>
  <c r="P254" i="1"/>
  <c r="F283" i="1"/>
  <c r="O283" i="1"/>
  <c r="G283" i="1" s="1"/>
  <c r="P283" i="1"/>
  <c r="F226" i="1"/>
  <c r="O226" i="1"/>
  <c r="G226" i="1" s="1"/>
  <c r="P226" i="1"/>
  <c r="F134" i="1"/>
  <c r="O134" i="1"/>
  <c r="G134" i="1" s="1"/>
  <c r="P134" i="1"/>
  <c r="F158" i="1"/>
  <c r="O158" i="1"/>
  <c r="G158" i="1" s="1"/>
  <c r="P158" i="1"/>
  <c r="F211" i="1"/>
  <c r="O211" i="1"/>
  <c r="G211" i="1" s="1"/>
  <c r="P211" i="1"/>
  <c r="F269" i="1"/>
  <c r="O269" i="1"/>
  <c r="G269" i="1" s="1"/>
  <c r="P269" i="1"/>
  <c r="F55" i="1"/>
  <c r="O55" i="1"/>
  <c r="G55" i="1" s="1"/>
  <c r="P55" i="1"/>
  <c r="F231" i="1"/>
  <c r="O231" i="1"/>
  <c r="G231" i="1" s="1"/>
  <c r="P231" i="1"/>
  <c r="F86" i="1"/>
  <c r="O86" i="1"/>
  <c r="G86" i="1" s="1"/>
  <c r="P86" i="1"/>
  <c r="F68" i="1"/>
  <c r="O68" i="1"/>
  <c r="G68" i="1" s="1"/>
  <c r="P68" i="1"/>
  <c r="F49" i="1"/>
  <c r="O49" i="1"/>
  <c r="G49" i="1" s="1"/>
  <c r="P49" i="1"/>
  <c r="F83" i="1"/>
  <c r="O83" i="1"/>
  <c r="G83" i="1" s="1"/>
  <c r="P83" i="1"/>
  <c r="F267" i="1"/>
  <c r="O267" i="1"/>
  <c r="G267" i="1" s="1"/>
  <c r="P267" i="1"/>
  <c r="F176" i="1"/>
  <c r="O176" i="1"/>
  <c r="G176" i="1" s="1"/>
  <c r="P176" i="1"/>
  <c r="F64" i="1"/>
  <c r="O64" i="1"/>
  <c r="G64" i="1" s="1"/>
  <c r="P64" i="1"/>
  <c r="F296" i="1"/>
  <c r="O296" i="1"/>
  <c r="G296" i="1" s="1"/>
  <c r="P296" i="1"/>
  <c r="F201" i="1"/>
  <c r="O201" i="1"/>
  <c r="G201" i="1" s="1"/>
  <c r="P201" i="1"/>
  <c r="F148" i="1"/>
  <c r="O148" i="1"/>
  <c r="G148" i="1" s="1"/>
  <c r="P148" i="1"/>
  <c r="F124" i="1"/>
  <c r="O124" i="1"/>
  <c r="G124" i="1" s="1"/>
  <c r="P124" i="1"/>
  <c r="F73" i="1"/>
  <c r="O73" i="1"/>
  <c r="G73" i="1" s="1"/>
  <c r="P73" i="1"/>
  <c r="F234" i="1"/>
  <c r="O234" i="1"/>
  <c r="G234" i="1" s="1"/>
  <c r="P234" i="1"/>
  <c r="F80" i="1"/>
  <c r="O80" i="1"/>
  <c r="G80" i="1" s="1"/>
  <c r="P80" i="1"/>
  <c r="F137" i="1"/>
  <c r="O137" i="1"/>
  <c r="G137" i="1" s="1"/>
  <c r="P137" i="1"/>
  <c r="F125" i="1"/>
  <c r="O125" i="1"/>
  <c r="G125" i="1" s="1"/>
  <c r="P125" i="1"/>
  <c r="F223" i="1"/>
  <c r="O223" i="1"/>
  <c r="G223" i="1" s="1"/>
  <c r="P223" i="1"/>
  <c r="F30" i="1"/>
  <c r="O30" i="1"/>
  <c r="G30" i="1" s="1"/>
  <c r="P30" i="1"/>
  <c r="F286" i="1"/>
  <c r="O286" i="1"/>
  <c r="G286" i="1" s="1"/>
  <c r="P286" i="1"/>
  <c r="F12" i="1"/>
  <c r="O12" i="1"/>
  <c r="G12" i="1" s="1"/>
  <c r="P12" i="1"/>
  <c r="F156" i="1"/>
  <c r="O156" i="1"/>
  <c r="G156" i="1" s="1"/>
  <c r="P156" i="1"/>
  <c r="F227" i="1"/>
  <c r="O227" i="1"/>
  <c r="G227" i="1" s="1"/>
  <c r="P227" i="1"/>
  <c r="F23" i="1"/>
  <c r="O23" i="1"/>
  <c r="G23" i="1" s="1"/>
  <c r="P23" i="1"/>
  <c r="F221" i="1"/>
  <c r="O221" i="1"/>
  <c r="G221" i="1" s="1"/>
  <c r="P221" i="1"/>
  <c r="F21" i="1"/>
  <c r="O21" i="1"/>
  <c r="G21" i="1" s="1"/>
  <c r="P21" i="1"/>
  <c r="F107" i="1"/>
  <c r="O107" i="1"/>
  <c r="G107" i="1" s="1"/>
  <c r="P107" i="1"/>
  <c r="F157" i="1"/>
  <c r="O157" i="1"/>
  <c r="G157" i="1" s="1"/>
  <c r="P157" i="1"/>
  <c r="F136" i="1"/>
  <c r="O136" i="1"/>
  <c r="G136" i="1" s="1"/>
  <c r="P136" i="1"/>
  <c r="F84" i="1"/>
  <c r="O84" i="1"/>
  <c r="G84" i="1" s="1"/>
  <c r="P84" i="1"/>
  <c r="F71" i="1"/>
  <c r="O71" i="1"/>
  <c r="G71" i="1" s="1"/>
  <c r="P71" i="1"/>
  <c r="F171" i="1"/>
  <c r="O171" i="1"/>
  <c r="G171" i="1" s="1"/>
  <c r="P171" i="1"/>
  <c r="F268" i="1"/>
  <c r="O268" i="1"/>
  <c r="G268" i="1" s="1"/>
  <c r="P268" i="1"/>
  <c r="F155" i="1"/>
  <c r="O155" i="1"/>
  <c r="G155" i="1" s="1"/>
  <c r="P155" i="1"/>
  <c r="F164" i="1"/>
  <c r="O164" i="1"/>
  <c r="G164" i="1" s="1"/>
  <c r="P164" i="1"/>
  <c r="F116" i="1"/>
  <c r="O116" i="1"/>
  <c r="G116" i="1" s="1"/>
  <c r="P116" i="1"/>
  <c r="F147" i="1"/>
  <c r="O147" i="1"/>
  <c r="G147" i="1" s="1"/>
  <c r="P147" i="1"/>
  <c r="F82" i="1"/>
  <c r="O82" i="1"/>
  <c r="G82" i="1" s="1"/>
  <c r="P82" i="1"/>
  <c r="F48" i="1"/>
  <c r="O48" i="1"/>
  <c r="G48" i="1" s="1"/>
  <c r="P48" i="1"/>
  <c r="F256" i="1"/>
  <c r="O256" i="1"/>
  <c r="G256" i="1" s="1"/>
  <c r="P256" i="1"/>
  <c r="F193" i="1"/>
  <c r="O193" i="1"/>
  <c r="G193" i="1" s="1"/>
  <c r="P193" i="1"/>
  <c r="F97" i="1"/>
  <c r="O97" i="1"/>
  <c r="G97" i="1" s="1"/>
  <c r="P97" i="1"/>
  <c r="F109" i="1"/>
  <c r="O109" i="1"/>
  <c r="G109" i="1" s="1"/>
  <c r="P109" i="1"/>
  <c r="F139" i="1"/>
  <c r="O139" i="1"/>
  <c r="G139" i="1" s="1"/>
  <c r="P139" i="1"/>
  <c r="F20" i="1"/>
  <c r="O20" i="1"/>
  <c r="G20" i="1" s="1"/>
  <c r="P20" i="1"/>
  <c r="F5" i="1"/>
  <c r="O5" i="1"/>
  <c r="G5" i="1" s="1"/>
  <c r="P5" i="1"/>
  <c r="F29" i="1"/>
  <c r="O29" i="1"/>
  <c r="G29" i="1" s="1"/>
  <c r="P29" i="1"/>
  <c r="F188" i="1"/>
  <c r="O188" i="1"/>
  <c r="G188" i="1" s="1"/>
  <c r="P188" i="1"/>
  <c r="F263" i="1"/>
  <c r="O263" i="1"/>
  <c r="G263" i="1" s="1"/>
  <c r="P263" i="1"/>
  <c r="F26" i="1"/>
  <c r="O26" i="1"/>
  <c r="G26" i="1" s="1"/>
  <c r="P26" i="1"/>
  <c r="F37" i="1"/>
  <c r="O37" i="1"/>
  <c r="G37" i="1" s="1"/>
  <c r="P37" i="1"/>
  <c r="F43" i="1"/>
  <c r="O43" i="1"/>
  <c r="G43" i="1" s="1"/>
  <c r="P43" i="1"/>
  <c r="F128" i="1"/>
  <c r="O128" i="1"/>
  <c r="G128" i="1" s="1"/>
  <c r="P128" i="1"/>
  <c r="F257" i="1"/>
  <c r="O257" i="1"/>
  <c r="G257" i="1" s="1"/>
  <c r="P257" i="1"/>
  <c r="F25" i="1"/>
  <c r="O25" i="1"/>
  <c r="G25" i="1" s="1"/>
  <c r="P25" i="1"/>
  <c r="F3" i="1"/>
  <c r="O3" i="1"/>
  <c r="G3" i="1" s="1"/>
  <c r="P3" i="1"/>
  <c r="F70" i="1"/>
  <c r="O70" i="1"/>
  <c r="G70" i="1" s="1"/>
  <c r="P70" i="1"/>
  <c r="F266" i="1"/>
  <c r="O266" i="1"/>
  <c r="G266" i="1" s="1"/>
  <c r="P266" i="1"/>
  <c r="F273" i="1"/>
  <c r="O273" i="1"/>
  <c r="G273" i="1" s="1"/>
  <c r="P273" i="1"/>
  <c r="F85" i="1"/>
  <c r="O85" i="1"/>
  <c r="G85" i="1" s="1"/>
  <c r="P85" i="1"/>
  <c r="F276" i="1"/>
  <c r="O276" i="1"/>
  <c r="G276" i="1" s="1"/>
  <c r="P276" i="1"/>
  <c r="F204" i="1"/>
  <c r="O204" i="1"/>
  <c r="G204" i="1" s="1"/>
  <c r="P204" i="1"/>
  <c r="F232" i="1"/>
  <c r="O232" i="1"/>
  <c r="G232" i="1" s="1"/>
  <c r="P232" i="1"/>
  <c r="F289" i="1"/>
  <c r="O289" i="1"/>
  <c r="G289" i="1" s="1"/>
  <c r="P289" i="1"/>
  <c r="F92" i="1"/>
  <c r="O92" i="1"/>
  <c r="G92" i="1" s="1"/>
  <c r="P92" i="1"/>
  <c r="F121" i="1"/>
  <c r="O121" i="1"/>
  <c r="G121" i="1" s="1"/>
  <c r="P121" i="1"/>
  <c r="F119" i="1"/>
  <c r="O119" i="1"/>
  <c r="G119" i="1" s="1"/>
  <c r="P119" i="1"/>
  <c r="F170" i="1"/>
  <c r="O170" i="1"/>
  <c r="G170" i="1" s="1"/>
  <c r="P170" i="1"/>
  <c r="F270" i="1"/>
  <c r="O270" i="1"/>
  <c r="G270" i="1" s="1"/>
  <c r="P270" i="1"/>
  <c r="F179" i="1"/>
  <c r="O179" i="1"/>
  <c r="P179" i="1"/>
  <c r="F93" i="1"/>
  <c r="O93" i="1"/>
  <c r="G93" i="1" s="1"/>
  <c r="P93" i="1"/>
  <c r="F140" i="1"/>
  <c r="O140" i="1"/>
  <c r="G140" i="1" s="1"/>
  <c r="P140" i="1"/>
  <c r="F94" i="1"/>
  <c r="O94" i="1"/>
  <c r="G94" i="1" s="1"/>
  <c r="P94" i="1"/>
  <c r="F110" i="1"/>
  <c r="O110" i="1"/>
  <c r="G110" i="1" s="1"/>
  <c r="P110" i="1"/>
  <c r="F77" i="1"/>
  <c r="O77" i="1"/>
  <c r="G77" i="1" s="1"/>
  <c r="P77" i="1"/>
  <c r="F214" i="1"/>
  <c r="O214" i="1"/>
  <c r="G214" i="1" s="1"/>
  <c r="P214" i="1"/>
  <c r="F142" i="1"/>
  <c r="O142" i="1"/>
  <c r="G142" i="1" s="1"/>
  <c r="P142" i="1"/>
  <c r="F253" i="1"/>
  <c r="O253" i="1"/>
  <c r="G253" i="1" s="1"/>
  <c r="P253" i="1"/>
  <c r="F244" i="1"/>
  <c r="O244" i="1"/>
  <c r="G244" i="1" s="1"/>
  <c r="P244" i="1"/>
  <c r="F66" i="1"/>
  <c r="O66" i="1"/>
  <c r="G66" i="1" s="1"/>
  <c r="P66" i="1"/>
  <c r="F279" i="1"/>
  <c r="O279" i="1"/>
  <c r="G279" i="1" s="1"/>
  <c r="P279" i="1"/>
  <c r="F213" i="1"/>
  <c r="O213" i="1"/>
  <c r="G213" i="1" s="1"/>
  <c r="P213" i="1"/>
  <c r="F187" i="1"/>
  <c r="O187" i="1"/>
  <c r="G187" i="1" s="1"/>
  <c r="P187" i="1"/>
  <c r="F165" i="1"/>
  <c r="O165" i="1"/>
  <c r="G165" i="1" s="1"/>
  <c r="P165" i="1"/>
  <c r="F99" i="1"/>
  <c r="O99" i="1"/>
  <c r="P99" i="1"/>
  <c r="F246" i="1"/>
  <c r="O246" i="1"/>
  <c r="G246" i="1" s="1"/>
  <c r="P246" i="1"/>
  <c r="F31" i="1"/>
  <c r="O31" i="1"/>
  <c r="G31" i="1" s="1"/>
  <c r="P31" i="1"/>
  <c r="F51" i="1"/>
  <c r="O51" i="1"/>
  <c r="G51" i="1" s="1"/>
  <c r="P51" i="1"/>
  <c r="F9" i="1"/>
  <c r="O9" i="1"/>
  <c r="G9" i="1" s="1"/>
  <c r="P9" i="1"/>
  <c r="F113" i="1"/>
  <c r="O113" i="1"/>
  <c r="G113" i="1" s="1"/>
  <c r="P113" i="1"/>
  <c r="F36" i="1"/>
  <c r="O36" i="1"/>
  <c r="G36" i="1" s="1"/>
  <c r="P36" i="1"/>
  <c r="F177" i="1"/>
  <c r="O177" i="1"/>
  <c r="G177" i="1" s="1"/>
  <c r="P177" i="1"/>
  <c r="F207" i="1"/>
  <c r="O207" i="1"/>
  <c r="G207" i="1" s="1"/>
  <c r="P207" i="1"/>
  <c r="F293" i="1"/>
  <c r="O293" i="1"/>
  <c r="G293" i="1" s="1"/>
  <c r="P293" i="1"/>
  <c r="F290" i="1"/>
  <c r="O290" i="1"/>
  <c r="G290" i="1" s="1"/>
  <c r="P290" i="1"/>
  <c r="F262" i="1"/>
  <c r="O262" i="1"/>
  <c r="P262" i="1"/>
  <c r="F112" i="1"/>
  <c r="O112" i="1"/>
  <c r="G112" i="1" s="1"/>
  <c r="P112" i="1"/>
  <c r="F111" i="1"/>
  <c r="O111" i="1"/>
  <c r="G111" i="1" s="1"/>
  <c r="P111" i="1"/>
  <c r="F146" i="1"/>
  <c r="O146" i="1"/>
  <c r="G146" i="1" s="1"/>
  <c r="P146" i="1"/>
  <c r="F248" i="1"/>
  <c r="O248" i="1"/>
  <c r="G248" i="1" s="1"/>
  <c r="P248" i="1"/>
  <c r="F132" i="1"/>
  <c r="O132" i="1"/>
  <c r="G132" i="1" s="1"/>
  <c r="P132" i="1"/>
  <c r="F280" i="1"/>
  <c r="O280" i="1"/>
  <c r="G280" i="1" s="1"/>
  <c r="P280" i="1"/>
  <c r="F161" i="1"/>
  <c r="O161" i="1"/>
  <c r="G161" i="1" s="1"/>
  <c r="P161" i="1"/>
  <c r="F34" i="1"/>
  <c r="O34" i="1"/>
  <c r="G34" i="1" s="1"/>
  <c r="P34" i="1"/>
  <c r="F183" i="1"/>
  <c r="O183" i="1"/>
  <c r="P183" i="1"/>
  <c r="F151" i="1"/>
  <c r="O151" i="1"/>
  <c r="G151" i="1" s="1"/>
  <c r="P151" i="1"/>
  <c r="F178" i="1"/>
  <c r="O178" i="1"/>
  <c r="G178" i="1" s="1"/>
  <c r="P178" i="1"/>
  <c r="F46" i="1"/>
  <c r="O46" i="1"/>
  <c r="G46" i="1" s="1"/>
  <c r="P46" i="1"/>
  <c r="F237" i="1"/>
  <c r="O237" i="1"/>
  <c r="G237" i="1" s="1"/>
  <c r="P237" i="1"/>
  <c r="F129" i="1"/>
  <c r="O129" i="1"/>
  <c r="G129" i="1" s="1"/>
  <c r="P129" i="1"/>
  <c r="F180" i="1"/>
  <c r="O180" i="1"/>
  <c r="G180" i="1" s="1"/>
  <c r="P180" i="1"/>
  <c r="F87" i="1"/>
  <c r="O87" i="1"/>
  <c r="G87" i="1" s="1"/>
  <c r="P87" i="1"/>
  <c r="F216" i="1"/>
  <c r="O216" i="1"/>
  <c r="G216" i="1" s="1"/>
  <c r="P216" i="1"/>
  <c r="F222" i="1"/>
  <c r="O222" i="1"/>
  <c r="G222" i="1" s="1"/>
  <c r="P222" i="1"/>
  <c r="F185" i="1"/>
  <c r="O185" i="1"/>
  <c r="G185" i="1" s="1"/>
  <c r="P185" i="1"/>
  <c r="F74" i="1"/>
  <c r="O74" i="1"/>
  <c r="P74" i="1"/>
  <c r="F69" i="1"/>
  <c r="O69" i="1"/>
  <c r="G69" i="1" s="1"/>
  <c r="P69" i="1"/>
  <c r="F220" i="1"/>
  <c r="O220" i="1"/>
  <c r="G220" i="1" s="1"/>
  <c r="P220" i="1"/>
  <c r="F135" i="1"/>
  <c r="O135" i="1"/>
  <c r="G135" i="1" s="1"/>
  <c r="P135" i="1"/>
  <c r="F44" i="1"/>
  <c r="O44" i="1"/>
  <c r="G44" i="1" s="1"/>
  <c r="P44" i="1"/>
  <c r="F236" i="1"/>
  <c r="O236" i="1"/>
  <c r="G236" i="1" s="1"/>
  <c r="P236" i="1"/>
  <c r="F261" i="1"/>
  <c r="O261" i="1"/>
  <c r="P261" i="1"/>
  <c r="F2" i="1"/>
  <c r="O2" i="1"/>
  <c r="G2" i="1" s="1"/>
  <c r="P2" i="1"/>
  <c r="F8" i="1"/>
  <c r="O8" i="1"/>
  <c r="G8" i="1" s="1"/>
  <c r="P8" i="1"/>
  <c r="F224" i="1"/>
  <c r="O224" i="1"/>
  <c r="G224" i="1" s="1"/>
  <c r="P224" i="1"/>
  <c r="F72" i="1"/>
  <c r="O72" i="1"/>
  <c r="G72" i="1" s="1"/>
  <c r="P72" i="1"/>
  <c r="F123" i="1"/>
  <c r="O123" i="1"/>
  <c r="G123" i="1" s="1"/>
  <c r="P123" i="1"/>
  <c r="F288" i="1"/>
  <c r="O288" i="1"/>
  <c r="G288" i="1" s="1"/>
  <c r="P288" i="1"/>
  <c r="F89" i="1"/>
  <c r="O89" i="1"/>
  <c r="G89" i="1" s="1"/>
  <c r="P89" i="1"/>
  <c r="F168" i="1"/>
  <c r="O168" i="1"/>
  <c r="G168" i="1" s="1"/>
  <c r="P168" i="1"/>
  <c r="F284" i="1"/>
  <c r="O284" i="1"/>
  <c r="G284" i="1" s="1"/>
  <c r="P284" i="1"/>
  <c r="F38" i="1"/>
  <c r="O38" i="1"/>
  <c r="G38" i="1" s="1"/>
  <c r="P38" i="1"/>
  <c r="F258" i="1"/>
  <c r="O258" i="1"/>
  <c r="G258" i="1" s="1"/>
  <c r="P258" i="1"/>
  <c r="F58" i="1"/>
  <c r="O58" i="1"/>
  <c r="G58" i="1" s="1"/>
  <c r="P58" i="1"/>
  <c r="F150" i="1"/>
  <c r="O150" i="1"/>
  <c r="G150" i="1" s="1"/>
  <c r="P150" i="1"/>
  <c r="F75" i="1"/>
  <c r="O75" i="1"/>
  <c r="G75" i="1" s="1"/>
  <c r="P75" i="1"/>
  <c r="F287" i="1"/>
  <c r="O287" i="1"/>
  <c r="G287" i="1" s="1"/>
  <c r="P287" i="1"/>
  <c r="F33" i="1"/>
  <c r="O33" i="1"/>
  <c r="G33" i="1" s="1"/>
  <c r="P33" i="1"/>
  <c r="F91" i="1"/>
  <c r="O91" i="1"/>
  <c r="G91" i="1" s="1"/>
  <c r="P91" i="1"/>
  <c r="F250" i="1"/>
  <c r="O250" i="1"/>
  <c r="P250" i="1"/>
  <c r="F192" i="1"/>
  <c r="O192" i="1"/>
  <c r="G192" i="1" s="1"/>
  <c r="P192" i="1"/>
  <c r="F149" i="1"/>
  <c r="O149" i="1"/>
  <c r="G149" i="1" s="1"/>
  <c r="P149" i="1"/>
  <c r="F18" i="1"/>
  <c r="O18" i="1"/>
  <c r="G18" i="1" s="1"/>
  <c r="P18" i="1"/>
  <c r="F41" i="1"/>
  <c r="O41" i="1"/>
  <c r="G41" i="1" s="1"/>
  <c r="P41" i="1"/>
  <c r="F10" i="1"/>
  <c r="O10" i="1"/>
  <c r="G10" i="1" s="1"/>
  <c r="P10" i="1"/>
  <c r="F115" i="1"/>
  <c r="O115" i="1"/>
  <c r="G115" i="1" s="1"/>
  <c r="P115" i="1"/>
  <c r="F67" i="1"/>
  <c r="O67" i="1"/>
  <c r="G67" i="1" s="1"/>
  <c r="P67" i="1"/>
  <c r="F19" i="1"/>
  <c r="O19" i="1"/>
  <c r="G19" i="1" s="1"/>
  <c r="P19" i="1"/>
  <c r="F175" i="1"/>
  <c r="O175" i="1"/>
  <c r="G175" i="1" s="1"/>
  <c r="P175" i="1"/>
  <c r="F17" i="1"/>
  <c r="O17" i="1"/>
  <c r="G17" i="1" s="1"/>
  <c r="P17" i="1"/>
  <c r="F131" i="1"/>
  <c r="O131" i="1"/>
  <c r="P131" i="1"/>
  <c r="F210" i="1"/>
  <c r="O210" i="1"/>
  <c r="G210" i="1" s="1"/>
  <c r="P210" i="1"/>
  <c r="F240" i="1"/>
  <c r="O240" i="1"/>
  <c r="G240" i="1" s="1"/>
  <c r="P240" i="1"/>
  <c r="F166" i="1"/>
  <c r="O166" i="1"/>
  <c r="G166" i="1" s="1"/>
  <c r="P166" i="1"/>
  <c r="F145" i="1"/>
  <c r="O145" i="1"/>
  <c r="G145" i="1" s="1"/>
  <c r="P145" i="1"/>
  <c r="F294" i="1"/>
  <c r="O294" i="1"/>
  <c r="G294" i="1" s="1"/>
  <c r="P294" i="1"/>
  <c r="F205" i="1"/>
  <c r="O205" i="1"/>
  <c r="P205" i="1"/>
  <c r="F59" i="1"/>
  <c r="O59" i="1"/>
  <c r="G59" i="1" s="1"/>
  <c r="P59" i="1"/>
  <c r="F47" i="1"/>
  <c r="O47" i="1"/>
  <c r="P47" i="1"/>
  <c r="F76" i="1"/>
  <c r="O76" i="1"/>
  <c r="G76" i="1" s="1"/>
  <c r="P76" i="1"/>
  <c r="F272" i="1"/>
  <c r="O272" i="1"/>
  <c r="G272" i="1" s="1"/>
  <c r="P272" i="1"/>
  <c r="F28" i="1"/>
  <c r="O28" i="1"/>
  <c r="G28" i="1" s="1"/>
  <c r="P28" i="1"/>
  <c r="F24" i="1"/>
  <c r="O24" i="1"/>
  <c r="G24" i="1" s="1"/>
  <c r="P24" i="1"/>
  <c r="F105" i="1"/>
  <c r="O105" i="1"/>
  <c r="G105" i="1" s="1"/>
  <c r="P105" i="1"/>
  <c r="F195" i="1"/>
  <c r="O195" i="1"/>
  <c r="G195" i="1" s="1"/>
  <c r="P195" i="1"/>
  <c r="F233" i="1"/>
  <c r="O233" i="1"/>
  <c r="G233" i="1" s="1"/>
  <c r="P233" i="1"/>
  <c r="F249" i="1"/>
  <c r="O249" i="1"/>
  <c r="G249" i="1" s="1"/>
  <c r="P249" i="1"/>
  <c r="F100" i="1"/>
  <c r="O100" i="1"/>
  <c r="G100" i="1" s="1"/>
  <c r="P100" i="1"/>
  <c r="F114" i="1"/>
  <c r="O114" i="1"/>
  <c r="G114" i="1" s="1"/>
  <c r="P114" i="1"/>
  <c r="F197" i="1"/>
  <c r="O197" i="1"/>
  <c r="P197" i="1"/>
  <c r="F243" i="1"/>
  <c r="O243" i="1"/>
  <c r="G243" i="1" s="1"/>
  <c r="P243" i="1"/>
  <c r="F297" i="1"/>
  <c r="O297" i="1"/>
  <c r="G297" i="1" s="1"/>
  <c r="P297" i="1"/>
  <c r="S101" i="1"/>
  <c r="S241" i="1"/>
  <c r="S6" i="1"/>
  <c r="S130" i="1"/>
  <c r="S52" i="1"/>
  <c r="S228" i="1"/>
  <c r="S198" i="1"/>
  <c r="S88" i="1"/>
  <c r="S235" i="1"/>
  <c r="S118" i="1"/>
  <c r="S212" i="1"/>
  <c r="S202" i="1"/>
  <c r="S138" i="1"/>
  <c r="S229" i="1"/>
  <c r="S277" i="1"/>
  <c r="S95" i="1"/>
  <c r="S133" i="1"/>
  <c r="S104" i="1"/>
  <c r="S60" i="1"/>
  <c r="S159" i="1"/>
  <c r="S208" i="1"/>
  <c r="S255" i="1"/>
  <c r="S120" i="1"/>
  <c r="S127" i="1"/>
  <c r="S154" i="1"/>
  <c r="S203" i="1"/>
  <c r="S194" i="1"/>
  <c r="S238" i="1"/>
  <c r="S117" i="1"/>
  <c r="S292" i="1"/>
  <c r="S191" i="1"/>
  <c r="S160" i="1"/>
  <c r="S239" i="1"/>
  <c r="S162" i="1"/>
  <c r="S245" i="1"/>
  <c r="S251" i="1"/>
  <c r="S79" i="1"/>
  <c r="S295" i="1"/>
  <c r="S218" i="1"/>
  <c r="S108" i="1"/>
  <c r="S11" i="1"/>
  <c r="S22" i="1"/>
  <c r="S186" i="1"/>
  <c r="S275" i="1"/>
  <c r="S103" i="1"/>
  <c r="S281" i="1"/>
  <c r="S141" i="1"/>
  <c r="S259" i="1"/>
  <c r="S182" i="1"/>
  <c r="S196" i="1"/>
  <c r="S4" i="1"/>
  <c r="S42" i="1"/>
  <c r="S152" i="1"/>
  <c r="S274" i="1"/>
  <c r="S57" i="1"/>
  <c r="S173" i="1"/>
  <c r="S217" i="1"/>
  <c r="S61" i="1"/>
  <c r="S81" i="1"/>
  <c r="S62" i="1"/>
  <c r="S167" i="1"/>
  <c r="S215" i="1"/>
  <c r="S27" i="1"/>
  <c r="S102" i="1"/>
  <c r="S14" i="1"/>
  <c r="S200" i="1"/>
  <c r="S219" i="1"/>
  <c r="S65" i="1"/>
  <c r="S50" i="1"/>
  <c r="S190" i="1"/>
  <c r="S144" i="1"/>
  <c r="S126" i="1"/>
  <c r="S285" i="1"/>
  <c r="S16" i="1"/>
  <c r="S98" i="1"/>
  <c r="S39" i="1"/>
  <c r="S252" i="1"/>
  <c r="S15" i="1"/>
  <c r="S63" i="1"/>
  <c r="S40" i="1"/>
  <c r="S174" i="1"/>
  <c r="S172" i="1"/>
  <c r="S181" i="1"/>
  <c r="S230" i="1"/>
  <c r="S122" i="1"/>
  <c r="S45" i="1"/>
  <c r="S106" i="1"/>
  <c r="S153" i="1"/>
  <c r="S271" i="1"/>
  <c r="S278" i="1"/>
  <c r="S282" i="1"/>
  <c r="S90" i="1"/>
  <c r="S53" i="1"/>
  <c r="S54" i="1"/>
  <c r="S247" i="1"/>
  <c r="S189" i="1"/>
  <c r="S242" i="1"/>
  <c r="S35" i="1"/>
  <c r="S264" i="1"/>
  <c r="S78" i="1"/>
  <c r="S163" i="1"/>
  <c r="S184" i="1"/>
  <c r="S169" i="1"/>
  <c r="S225" i="1"/>
  <c r="S206" i="1"/>
  <c r="S56" i="1"/>
  <c r="S291" i="1"/>
  <c r="S260" i="1"/>
  <c r="S209" i="1"/>
  <c r="S32" i="1"/>
  <c r="S13" i="1"/>
  <c r="S96" i="1"/>
  <c r="S143" i="1"/>
  <c r="S7" i="1"/>
  <c r="S199" i="1"/>
  <c r="S265" i="1"/>
  <c r="S254" i="1"/>
  <c r="S283" i="1"/>
  <c r="S226" i="1"/>
  <c r="S134" i="1"/>
  <c r="S158" i="1"/>
  <c r="S211" i="1"/>
  <c r="S269" i="1"/>
  <c r="S55" i="1"/>
  <c r="S231" i="1"/>
  <c r="S86" i="1"/>
  <c r="S68" i="1"/>
  <c r="S49" i="1"/>
  <c r="S83" i="1"/>
  <c r="S267" i="1"/>
  <c r="S176" i="1"/>
  <c r="S64" i="1"/>
  <c r="S296" i="1"/>
  <c r="S201" i="1"/>
  <c r="S148" i="1"/>
  <c r="S124" i="1"/>
  <c r="S73" i="1"/>
  <c r="S234" i="1"/>
  <c r="S80" i="1"/>
  <c r="S137" i="1"/>
  <c r="S125" i="1"/>
  <c r="S223" i="1"/>
  <c r="S30" i="1"/>
  <c r="S286" i="1"/>
  <c r="S12" i="1"/>
  <c r="S156" i="1"/>
  <c r="S227" i="1"/>
  <c r="S23" i="1"/>
  <c r="S221" i="1"/>
  <c r="S21" i="1"/>
  <c r="S107" i="1"/>
  <c r="S157" i="1"/>
  <c r="S136" i="1"/>
  <c r="S84" i="1"/>
  <c r="S71" i="1"/>
  <c r="S171" i="1"/>
  <c r="S268" i="1"/>
  <c r="S155" i="1"/>
  <c r="S164" i="1"/>
  <c r="S116" i="1"/>
  <c r="S147" i="1"/>
  <c r="S82" i="1"/>
  <c r="S48" i="1"/>
  <c r="S256" i="1"/>
  <c r="S193" i="1"/>
  <c r="S97" i="1"/>
  <c r="S109" i="1"/>
  <c r="S139" i="1"/>
  <c r="S20" i="1"/>
  <c r="S5" i="1"/>
  <c r="S29" i="1"/>
  <c r="S188" i="1"/>
  <c r="S263" i="1"/>
  <c r="S26" i="1"/>
  <c r="S37" i="1"/>
  <c r="S43" i="1"/>
  <c r="S128" i="1"/>
  <c r="S257" i="1"/>
  <c r="S25" i="1"/>
  <c r="S3" i="1"/>
  <c r="S70" i="1"/>
  <c r="S266" i="1"/>
  <c r="S273" i="1"/>
  <c r="S85" i="1"/>
  <c r="S276" i="1"/>
  <c r="S204" i="1"/>
  <c r="S232" i="1"/>
  <c r="S289" i="1"/>
  <c r="S92" i="1"/>
  <c r="S121" i="1"/>
  <c r="S119" i="1"/>
  <c r="S170" i="1"/>
  <c r="S270" i="1"/>
  <c r="S179" i="1"/>
  <c r="S93" i="1"/>
  <c r="S140" i="1"/>
  <c r="S94" i="1"/>
  <c r="S110" i="1"/>
  <c r="S77" i="1"/>
  <c r="S214" i="1"/>
  <c r="S142" i="1"/>
  <c r="S253" i="1"/>
  <c r="S244" i="1"/>
  <c r="S66" i="1"/>
  <c r="S279" i="1"/>
  <c r="S213" i="1"/>
  <c r="S187" i="1"/>
  <c r="S165" i="1"/>
  <c r="S99" i="1"/>
  <c r="S246" i="1"/>
  <c r="S31" i="1"/>
  <c r="S51" i="1"/>
  <c r="S9" i="1"/>
  <c r="S113" i="1"/>
  <c r="S36" i="1"/>
  <c r="S177" i="1"/>
  <c r="S207" i="1"/>
  <c r="S293" i="1"/>
  <c r="S290" i="1"/>
  <c r="S262" i="1"/>
  <c r="S112" i="1"/>
  <c r="S111" i="1"/>
  <c r="S146" i="1"/>
  <c r="S248" i="1"/>
  <c r="S132" i="1"/>
  <c r="S280" i="1"/>
  <c r="S161" i="1"/>
  <c r="S34" i="1"/>
  <c r="S183" i="1"/>
  <c r="S151" i="1"/>
  <c r="S178" i="1"/>
  <c r="S46" i="1"/>
  <c r="S237" i="1"/>
  <c r="S129" i="1"/>
  <c r="S180" i="1"/>
  <c r="S87" i="1"/>
  <c r="S216" i="1"/>
  <c r="S222" i="1"/>
  <c r="S185" i="1"/>
  <c r="S74" i="1"/>
  <c r="S69" i="1"/>
  <c r="S220" i="1"/>
  <c r="S135" i="1"/>
  <c r="S44" i="1"/>
  <c r="S236" i="1"/>
  <c r="S261" i="1"/>
  <c r="S2" i="1"/>
  <c r="S8" i="1"/>
  <c r="S224" i="1"/>
  <c r="S72" i="1"/>
  <c r="S123" i="1"/>
  <c r="S288" i="1"/>
  <c r="S89" i="1"/>
  <c r="S168" i="1"/>
  <c r="S284" i="1"/>
  <c r="S38" i="1"/>
  <c r="S258" i="1"/>
  <c r="S58" i="1"/>
  <c r="S150" i="1"/>
  <c r="S75" i="1"/>
  <c r="S287" i="1"/>
  <c r="S33" i="1"/>
  <c r="S91" i="1"/>
  <c r="S250" i="1"/>
  <c r="S192" i="1"/>
  <c r="S149" i="1"/>
  <c r="S18" i="1"/>
  <c r="S41" i="1"/>
  <c r="S10" i="1"/>
  <c r="S115" i="1"/>
  <c r="S67" i="1"/>
  <c r="S19" i="1"/>
  <c r="S175" i="1"/>
  <c r="S17" i="1"/>
  <c r="S131" i="1"/>
  <c r="S210" i="1"/>
  <c r="S240" i="1"/>
  <c r="S166" i="1"/>
  <c r="S145" i="1"/>
  <c r="S294" i="1"/>
  <c r="S205" i="1"/>
  <c r="S59" i="1"/>
  <c r="S47" i="1"/>
  <c r="S76" i="1"/>
  <c r="S272" i="1"/>
  <c r="S28" i="1"/>
  <c r="S24" i="1"/>
  <c r="S105" i="1"/>
  <c r="S195" i="1"/>
  <c r="S233" i="1"/>
  <c r="S249" i="1"/>
  <c r="S100" i="1"/>
  <c r="S114" i="1"/>
  <c r="S197" i="1"/>
  <c r="G179" i="1" l="1"/>
  <c r="G262" i="1"/>
  <c r="G99" i="1"/>
  <c r="G202" i="1"/>
  <c r="G141" i="1"/>
  <c r="G131" i="1"/>
  <c r="G47" i="1"/>
  <c r="G197" i="1"/>
  <c r="G74" i="1"/>
  <c r="G205" i="1"/>
  <c r="G250" i="1"/>
  <c r="G261" i="1"/>
  <c r="G183" i="1"/>
  <c r="D4" i="2" l="1"/>
  <c r="B5" i="4" l="1"/>
  <c r="A5" i="4"/>
  <c r="Q226" i="1" l="1"/>
  <c r="R226" i="1" s="1"/>
  <c r="T226" i="1" s="1"/>
  <c r="U226" i="1" s="1"/>
  <c r="V226" i="1" s="1"/>
  <c r="Q29" i="1"/>
  <c r="R29" i="1" s="1"/>
  <c r="T29" i="1" s="1"/>
  <c r="U29" i="1" s="1"/>
  <c r="V29" i="1" s="1"/>
  <c r="Q201" i="1"/>
  <c r="R201" i="1" s="1"/>
  <c r="T201" i="1" s="1"/>
  <c r="U201" i="1" s="1"/>
  <c r="V201" i="1" s="1"/>
  <c r="Q83" i="1"/>
  <c r="R83" i="1" s="1"/>
  <c r="T83" i="1" s="1"/>
  <c r="U83" i="1" s="1"/>
  <c r="V83" i="1" s="1"/>
  <c r="Q94" i="1"/>
  <c r="R94" i="1" s="1"/>
  <c r="T94" i="1" s="1"/>
  <c r="U94" i="1" s="1"/>
  <c r="V94" i="1" s="1"/>
  <c r="Q107" i="1"/>
  <c r="R107" i="1" s="1"/>
  <c r="T107" i="1" s="1"/>
  <c r="U107" i="1" s="1"/>
  <c r="V107" i="1" s="1"/>
  <c r="Q129" i="1"/>
  <c r="R129" i="1" s="1"/>
  <c r="T129" i="1" s="1"/>
  <c r="U129" i="1" s="1"/>
  <c r="V129" i="1" s="1"/>
  <c r="Q177" i="1"/>
  <c r="R177" i="1" s="1"/>
  <c r="T177" i="1" s="1"/>
  <c r="U177" i="1" s="1"/>
  <c r="V177" i="1" s="1"/>
  <c r="Q280" i="1"/>
  <c r="R280" i="1" s="1"/>
  <c r="T280" i="1" s="1"/>
  <c r="U280" i="1" s="1"/>
  <c r="V280" i="1" s="1"/>
  <c r="Q100" i="1"/>
  <c r="R100" i="1" s="1"/>
  <c r="T100" i="1" s="1"/>
  <c r="U100" i="1" s="1"/>
  <c r="V100" i="1" s="1"/>
  <c r="Q236" i="1"/>
  <c r="R236" i="1" s="1"/>
  <c r="T236" i="1" s="1"/>
  <c r="U236" i="1" s="1"/>
  <c r="V236" i="1" s="1"/>
  <c r="Q66" i="1"/>
  <c r="R66" i="1" s="1"/>
  <c r="T66" i="1" s="1"/>
  <c r="U66" i="1" s="1"/>
  <c r="V66" i="1" s="1"/>
  <c r="Q168" i="1"/>
  <c r="R168" i="1" s="1"/>
  <c r="T168" i="1" s="1"/>
  <c r="U168" i="1" s="1"/>
  <c r="V168" i="1" s="1"/>
  <c r="Q12" i="1"/>
  <c r="R12" i="1" s="1"/>
  <c r="T12" i="1" s="1"/>
  <c r="U12" i="1" s="1"/>
  <c r="V12" i="1" s="1"/>
  <c r="Q98" i="1"/>
  <c r="R98" i="1" s="1"/>
  <c r="T98" i="1" s="1"/>
  <c r="U98" i="1" s="1"/>
  <c r="V98" i="1" s="1"/>
  <c r="Q180" i="1"/>
  <c r="R180" i="1" s="1"/>
  <c r="T180" i="1" s="1"/>
  <c r="U180" i="1" s="1"/>
  <c r="V180" i="1" s="1"/>
  <c r="Q257" i="1"/>
  <c r="R257" i="1" s="1"/>
  <c r="T257" i="1" s="1"/>
  <c r="U257" i="1" s="1"/>
  <c r="V257" i="1" s="1"/>
  <c r="Q205" i="1"/>
  <c r="R205" i="1" s="1"/>
  <c r="T205" i="1" s="1"/>
  <c r="U205" i="1" s="1"/>
  <c r="V205" i="1" s="1"/>
  <c r="Q48" i="1"/>
  <c r="R48" i="1" s="1"/>
  <c r="T48" i="1" s="1"/>
  <c r="U48" i="1" s="1"/>
  <c r="V48" i="1" s="1"/>
  <c r="Q54" i="1"/>
  <c r="R54" i="1" s="1"/>
  <c r="T54" i="1" s="1"/>
  <c r="U54" i="1" s="1"/>
  <c r="V54" i="1" s="1"/>
  <c r="Q281" i="1"/>
  <c r="R281" i="1" s="1"/>
  <c r="T281" i="1" s="1"/>
  <c r="U281" i="1" s="1"/>
  <c r="V281" i="1" s="1"/>
  <c r="Q152" i="1"/>
  <c r="R152" i="1" s="1"/>
  <c r="T152" i="1" s="1"/>
  <c r="U152" i="1" s="1"/>
  <c r="V152" i="1" s="1"/>
  <c r="Q263" i="1"/>
  <c r="R263" i="1" s="1"/>
  <c r="T263" i="1" s="1"/>
  <c r="U263" i="1" s="1"/>
  <c r="V263" i="1" s="1"/>
  <c r="Q241" i="1"/>
  <c r="R241" i="1" s="1"/>
  <c r="T241" i="1" s="1"/>
  <c r="U241" i="1" s="1"/>
  <c r="V241" i="1" s="1"/>
  <c r="Q243" i="1"/>
  <c r="R243" i="1" s="1"/>
  <c r="T243" i="1" s="1"/>
  <c r="U243" i="1" s="1"/>
  <c r="V243" i="1" s="1"/>
  <c r="Q8" i="1"/>
  <c r="R8" i="1" s="1"/>
  <c r="T8" i="1" s="1"/>
  <c r="U8" i="1" s="1"/>
  <c r="V8" i="1" s="1"/>
  <c r="Q234" i="1"/>
  <c r="R234" i="1" s="1"/>
  <c r="T234" i="1" s="1"/>
  <c r="U234" i="1" s="1"/>
  <c r="V234" i="1" s="1"/>
  <c r="Q40" i="1"/>
  <c r="R40" i="1" s="1"/>
  <c r="T40" i="1" s="1"/>
  <c r="U40" i="1" s="1"/>
  <c r="V40" i="1" s="1"/>
  <c r="Q77" i="1"/>
  <c r="R77" i="1" s="1"/>
  <c r="T77" i="1" s="1"/>
  <c r="U77" i="1" s="1"/>
  <c r="V77" i="1" s="1"/>
  <c r="Q127" i="1"/>
  <c r="R127" i="1" s="1"/>
  <c r="T127" i="1" s="1"/>
  <c r="U127" i="1" s="1"/>
  <c r="V127" i="1" s="1"/>
  <c r="Q231" i="1"/>
  <c r="R231" i="1" s="1"/>
  <c r="T231" i="1" s="1"/>
  <c r="U231" i="1" s="1"/>
  <c r="V231" i="1" s="1"/>
  <c r="Q270" i="1"/>
  <c r="R270" i="1" s="1"/>
  <c r="T270" i="1" s="1"/>
  <c r="U270" i="1" s="1"/>
  <c r="V270" i="1" s="1"/>
  <c r="Q227" i="1"/>
  <c r="R227" i="1" s="1"/>
  <c r="T227" i="1" s="1"/>
  <c r="U227" i="1" s="1"/>
  <c r="V227" i="1" s="1"/>
  <c r="Q255" i="1"/>
  <c r="R255" i="1" s="1"/>
  <c r="T255" i="1" s="1"/>
  <c r="U255" i="1" s="1"/>
  <c r="V255" i="1" s="1"/>
  <c r="Q51" i="1"/>
  <c r="R51" i="1" s="1"/>
  <c r="T51" i="1" s="1"/>
  <c r="U51" i="1" s="1"/>
  <c r="V51" i="1" s="1"/>
  <c r="Q105" i="1"/>
  <c r="R105" i="1" s="1"/>
  <c r="T105" i="1" s="1"/>
  <c r="U105" i="1" s="1"/>
  <c r="V105" i="1" s="1"/>
  <c r="Q69" i="1"/>
  <c r="R69" i="1" s="1"/>
  <c r="T69" i="1" s="1"/>
  <c r="U69" i="1" s="1"/>
  <c r="V69" i="1" s="1"/>
  <c r="Q271" i="1"/>
  <c r="R271" i="1" s="1"/>
  <c r="T271" i="1" s="1"/>
  <c r="U271" i="1" s="1"/>
  <c r="V271" i="1" s="1"/>
  <c r="Q104" i="1"/>
  <c r="R104" i="1" s="1"/>
  <c r="T104" i="1" s="1"/>
  <c r="U104" i="1" s="1"/>
  <c r="V104" i="1" s="1"/>
  <c r="Q125" i="1"/>
  <c r="R125" i="1" s="1"/>
  <c r="T125" i="1" s="1"/>
  <c r="U125" i="1" s="1"/>
  <c r="V125" i="1" s="1"/>
  <c r="Q144" i="1"/>
  <c r="R144" i="1" s="1"/>
  <c r="T144" i="1" s="1"/>
  <c r="U144" i="1" s="1"/>
  <c r="V144" i="1" s="1"/>
  <c r="Q178" i="1"/>
  <c r="R178" i="1" s="1"/>
  <c r="T178" i="1" s="1"/>
  <c r="U178" i="1" s="1"/>
  <c r="V178" i="1" s="1"/>
  <c r="Q240" i="1"/>
  <c r="R240" i="1" s="1"/>
  <c r="T240" i="1" s="1"/>
  <c r="U240" i="1" s="1"/>
  <c r="V240" i="1" s="1"/>
  <c r="Q164" i="1"/>
  <c r="R164" i="1" s="1"/>
  <c r="T164" i="1" s="1"/>
  <c r="U164" i="1" s="1"/>
  <c r="V164" i="1" s="1"/>
  <c r="Q278" i="1"/>
  <c r="R278" i="1" s="1"/>
  <c r="T278" i="1" s="1"/>
  <c r="U278" i="1" s="1"/>
  <c r="V278" i="1" s="1"/>
  <c r="Q22" i="1"/>
  <c r="R22" i="1" s="1"/>
  <c r="T22" i="1" s="1"/>
  <c r="U22" i="1" s="1"/>
  <c r="V22" i="1" s="1"/>
  <c r="Q182" i="1"/>
  <c r="R182" i="1" s="1"/>
  <c r="T182" i="1" s="1"/>
  <c r="U182" i="1" s="1"/>
  <c r="V182" i="1" s="1"/>
  <c r="Q49" i="1"/>
  <c r="R49" i="1" s="1"/>
  <c r="T49" i="1" s="1"/>
  <c r="U49" i="1" s="1"/>
  <c r="V49" i="1" s="1"/>
  <c r="Q249" i="1"/>
  <c r="R249" i="1" s="1"/>
  <c r="T249" i="1" s="1"/>
  <c r="U249" i="1" s="1"/>
  <c r="V249" i="1" s="1"/>
  <c r="Q44" i="1"/>
  <c r="R44" i="1" s="1"/>
  <c r="T44" i="1" s="1"/>
  <c r="U44" i="1" s="1"/>
  <c r="V44" i="1" s="1"/>
  <c r="Q148" i="1"/>
  <c r="R148" i="1" s="1"/>
  <c r="T148" i="1" s="1"/>
  <c r="U148" i="1" s="1"/>
  <c r="V148" i="1" s="1"/>
  <c r="Q39" i="1"/>
  <c r="R39" i="1" s="1"/>
  <c r="T39" i="1" s="1"/>
  <c r="U39" i="1" s="1"/>
  <c r="V39" i="1" s="1"/>
  <c r="Q93" i="1"/>
  <c r="R93" i="1" s="1"/>
  <c r="T93" i="1" s="1"/>
  <c r="U93" i="1" s="1"/>
  <c r="V93" i="1" s="1"/>
  <c r="Q159" i="1"/>
  <c r="R159" i="1" s="1"/>
  <c r="T159" i="1" s="1"/>
  <c r="U159" i="1" s="1"/>
  <c r="V159" i="1" s="1"/>
  <c r="Q92" i="1"/>
  <c r="R92" i="1" s="1"/>
  <c r="T92" i="1" s="1"/>
  <c r="U92" i="1" s="1"/>
  <c r="V92" i="1" s="1"/>
  <c r="Q30" i="1"/>
  <c r="R30" i="1" s="1"/>
  <c r="T30" i="1" s="1"/>
  <c r="U30" i="1" s="1"/>
  <c r="V30" i="1" s="1"/>
  <c r="Q146" i="1"/>
  <c r="R146" i="1" s="1"/>
  <c r="T146" i="1" s="1"/>
  <c r="U146" i="1" s="1"/>
  <c r="V146" i="1" s="1"/>
  <c r="Q165" i="1"/>
  <c r="R165" i="1" s="1"/>
  <c r="T165" i="1" s="1"/>
  <c r="U165" i="1" s="1"/>
  <c r="V165" i="1" s="1"/>
  <c r="Q76" i="1"/>
  <c r="R76" i="1" s="1"/>
  <c r="T76" i="1" s="1"/>
  <c r="U76" i="1" s="1"/>
  <c r="V76" i="1" s="1"/>
  <c r="Q216" i="1"/>
  <c r="R216" i="1" s="1"/>
  <c r="T216" i="1" s="1"/>
  <c r="U216" i="1" s="1"/>
  <c r="V216" i="1" s="1"/>
  <c r="Q151" i="1"/>
  <c r="R151" i="1" s="1"/>
  <c r="T151" i="1" s="1"/>
  <c r="U151" i="1" s="1"/>
  <c r="V151" i="1" s="1"/>
  <c r="Q197" i="1"/>
  <c r="R197" i="1" s="1"/>
  <c r="T197" i="1" s="1"/>
  <c r="U197" i="1" s="1"/>
  <c r="V197" i="1" s="1"/>
  <c r="Q2" i="1"/>
  <c r="R2" i="1" s="1"/>
  <c r="T2" i="1" s="1"/>
  <c r="U2" i="1" s="1"/>
  <c r="V2" i="1" s="1"/>
  <c r="Q73" i="1"/>
  <c r="R73" i="1" s="1"/>
  <c r="T73" i="1" s="1"/>
  <c r="U73" i="1" s="1"/>
  <c r="V73" i="1" s="1"/>
  <c r="Q219" i="1"/>
  <c r="R219" i="1" s="1"/>
  <c r="T219" i="1" s="1"/>
  <c r="U219" i="1" s="1"/>
  <c r="V219" i="1" s="1"/>
  <c r="Q246" i="1"/>
  <c r="R246" i="1" s="1"/>
  <c r="T246" i="1" s="1"/>
  <c r="U246" i="1" s="1"/>
  <c r="V246" i="1" s="1"/>
  <c r="Q161" i="1"/>
  <c r="R161" i="1" s="1"/>
  <c r="T161" i="1" s="1"/>
  <c r="U161" i="1" s="1"/>
  <c r="V161" i="1" s="1"/>
  <c r="Q86" i="1"/>
  <c r="R86" i="1" s="1"/>
  <c r="T86" i="1" s="1"/>
  <c r="U86" i="1" s="1"/>
  <c r="V86" i="1" s="1"/>
  <c r="Q175" i="1"/>
  <c r="R175" i="1" s="1"/>
  <c r="T175" i="1" s="1"/>
  <c r="U175" i="1" s="1"/>
  <c r="V175" i="1" s="1"/>
  <c r="Q171" i="1"/>
  <c r="R171" i="1" s="1"/>
  <c r="T171" i="1" s="1"/>
  <c r="U171" i="1" s="1"/>
  <c r="V171" i="1" s="1"/>
  <c r="Q45" i="1"/>
  <c r="R45" i="1" s="1"/>
  <c r="T45" i="1" s="1"/>
  <c r="U45" i="1" s="1"/>
  <c r="V45" i="1" s="1"/>
  <c r="Q295" i="1"/>
  <c r="R295" i="1" s="1"/>
  <c r="T295" i="1" s="1"/>
  <c r="U295" i="1" s="1"/>
  <c r="V295" i="1" s="1"/>
  <c r="Q103" i="1"/>
  <c r="R103" i="1" s="1"/>
  <c r="T103" i="1" s="1"/>
  <c r="U103" i="1" s="1"/>
  <c r="V103" i="1" s="1"/>
  <c r="Q55" i="1"/>
  <c r="R55" i="1" s="1"/>
  <c r="T55" i="1" s="1"/>
  <c r="U55" i="1" s="1"/>
  <c r="V55" i="1" s="1"/>
  <c r="Q24" i="1"/>
  <c r="R24" i="1" s="1"/>
  <c r="T24" i="1" s="1"/>
  <c r="U24" i="1" s="1"/>
  <c r="V24" i="1" s="1"/>
  <c r="Q290" i="1"/>
  <c r="R290" i="1" s="1"/>
  <c r="T290" i="1" s="1"/>
  <c r="U290" i="1" s="1"/>
  <c r="V290" i="1" s="1"/>
  <c r="Q265" i="1"/>
  <c r="R265" i="1" s="1"/>
  <c r="T265" i="1" s="1"/>
  <c r="U265" i="1" s="1"/>
  <c r="V265" i="1" s="1"/>
  <c r="Q126" i="1"/>
  <c r="R126" i="1" s="1"/>
  <c r="T126" i="1" s="1"/>
  <c r="U126" i="1" s="1"/>
  <c r="V126" i="1" s="1"/>
  <c r="Q119" i="1"/>
  <c r="R119" i="1" s="1"/>
  <c r="T119" i="1" s="1"/>
  <c r="U119" i="1" s="1"/>
  <c r="V119" i="1" s="1"/>
  <c r="Q95" i="1"/>
  <c r="R95" i="1" s="1"/>
  <c r="T95" i="1" s="1"/>
  <c r="U95" i="1" s="1"/>
  <c r="V95" i="1" s="1"/>
  <c r="Q276" i="1"/>
  <c r="R276" i="1" s="1"/>
  <c r="T276" i="1" s="1"/>
  <c r="U276" i="1" s="1"/>
  <c r="V276" i="1" s="1"/>
  <c r="Q80" i="1"/>
  <c r="R80" i="1" s="1"/>
  <c r="T80" i="1" s="1"/>
  <c r="U80" i="1" s="1"/>
  <c r="V80" i="1" s="1"/>
  <c r="Q203" i="1"/>
  <c r="R203" i="1" s="1"/>
  <c r="T203" i="1" s="1"/>
  <c r="U203" i="1" s="1"/>
  <c r="V203" i="1" s="1"/>
  <c r="Q162" i="1"/>
  <c r="R162" i="1" s="1"/>
  <c r="T162" i="1" s="1"/>
  <c r="U162" i="1" s="1"/>
  <c r="V162" i="1" s="1"/>
  <c r="Q294" i="1"/>
  <c r="R294" i="1" s="1"/>
  <c r="T294" i="1" s="1"/>
  <c r="U294" i="1" s="1"/>
  <c r="V294" i="1" s="1"/>
  <c r="Q237" i="1"/>
  <c r="R237" i="1" s="1"/>
  <c r="T237" i="1" s="1"/>
  <c r="U237" i="1" s="1"/>
  <c r="V237" i="1" s="1"/>
  <c r="Q111" i="1"/>
  <c r="R111" i="1" s="1"/>
  <c r="T111" i="1" s="1"/>
  <c r="U111" i="1" s="1"/>
  <c r="V111" i="1" s="1"/>
  <c r="Q233" i="1"/>
  <c r="R233" i="1" s="1"/>
  <c r="T233" i="1" s="1"/>
  <c r="U233" i="1" s="1"/>
  <c r="V233" i="1" s="1"/>
  <c r="Q135" i="1"/>
  <c r="R135" i="1" s="1"/>
  <c r="T135" i="1" s="1"/>
  <c r="U135" i="1" s="1"/>
  <c r="V135" i="1" s="1"/>
  <c r="Q13" i="1"/>
  <c r="R13" i="1" s="1"/>
  <c r="T13" i="1" s="1"/>
  <c r="U13" i="1" s="1"/>
  <c r="V13" i="1" s="1"/>
  <c r="Q27" i="1"/>
  <c r="R27" i="1" s="1"/>
  <c r="T27" i="1" s="1"/>
  <c r="U27" i="1" s="1"/>
  <c r="V27" i="1" s="1"/>
  <c r="Q267" i="1"/>
  <c r="R267" i="1" s="1"/>
  <c r="T267" i="1" s="1"/>
  <c r="U267" i="1" s="1"/>
  <c r="V267" i="1" s="1"/>
  <c r="Q211" i="1"/>
  <c r="R211" i="1" s="1"/>
  <c r="T211" i="1" s="1"/>
  <c r="U211" i="1" s="1"/>
  <c r="V211" i="1" s="1"/>
  <c r="Q10" i="1"/>
  <c r="R10" i="1" s="1"/>
  <c r="T10" i="1" s="1"/>
  <c r="U10" i="1" s="1"/>
  <c r="V10" i="1" s="1"/>
  <c r="Q157" i="1"/>
  <c r="R157" i="1" s="1"/>
  <c r="T157" i="1" s="1"/>
  <c r="U157" i="1" s="1"/>
  <c r="V157" i="1" s="1"/>
  <c r="Q172" i="1"/>
  <c r="R172" i="1" s="1"/>
  <c r="T172" i="1" s="1"/>
  <c r="U172" i="1" s="1"/>
  <c r="V172" i="1" s="1"/>
  <c r="Q6" i="1"/>
  <c r="R6" i="1" s="1"/>
  <c r="T6" i="1" s="1"/>
  <c r="U6" i="1" s="1"/>
  <c r="V6" i="1" s="1"/>
  <c r="Q11" i="1"/>
  <c r="R11" i="1" s="1"/>
  <c r="T11" i="1" s="1"/>
  <c r="U11" i="1" s="1"/>
  <c r="V11" i="1" s="1"/>
  <c r="Q134" i="1"/>
  <c r="R134" i="1" s="1"/>
  <c r="T134" i="1" s="1"/>
  <c r="U134" i="1" s="1"/>
  <c r="V134" i="1" s="1"/>
  <c r="Q47" i="1"/>
  <c r="R47" i="1" s="1"/>
  <c r="T47" i="1" s="1"/>
  <c r="U47" i="1" s="1"/>
  <c r="V47" i="1" s="1"/>
  <c r="Q36" i="1"/>
  <c r="R36" i="1" s="1"/>
  <c r="T36" i="1" s="1"/>
  <c r="U36" i="1" s="1"/>
  <c r="V36" i="1" s="1"/>
  <c r="Q176" i="1"/>
  <c r="R176" i="1" s="1"/>
  <c r="T176" i="1" s="1"/>
  <c r="U176" i="1" s="1"/>
  <c r="V176" i="1" s="1"/>
  <c r="Q65" i="1"/>
  <c r="R65" i="1" s="1"/>
  <c r="T65" i="1" s="1"/>
  <c r="U65" i="1" s="1"/>
  <c r="V65" i="1" s="1"/>
  <c r="Q232" i="1"/>
  <c r="R232" i="1" s="1"/>
  <c r="T232" i="1" s="1"/>
  <c r="U232" i="1" s="1"/>
  <c r="V232" i="1" s="1"/>
  <c r="Q138" i="1"/>
  <c r="R138" i="1" s="1"/>
  <c r="T138" i="1" s="1"/>
  <c r="U138" i="1" s="1"/>
  <c r="V138" i="1" s="1"/>
  <c r="Q70" i="1"/>
  <c r="R70" i="1" s="1"/>
  <c r="T70" i="1" s="1"/>
  <c r="U70" i="1" s="1"/>
  <c r="V70" i="1" s="1"/>
  <c r="Q124" i="1"/>
  <c r="R124" i="1" s="1"/>
  <c r="T124" i="1" s="1"/>
  <c r="U124" i="1" s="1"/>
  <c r="V124" i="1" s="1"/>
  <c r="Q254" i="1"/>
  <c r="R254" i="1" s="1"/>
  <c r="T254" i="1" s="1"/>
  <c r="U254" i="1" s="1"/>
  <c r="V254" i="1" s="1"/>
  <c r="Q210" i="1"/>
  <c r="R210" i="1" s="1"/>
  <c r="T210" i="1" s="1"/>
  <c r="U210" i="1" s="1"/>
  <c r="V210" i="1" s="1"/>
  <c r="Q296" i="1"/>
  <c r="R296" i="1" s="1"/>
  <c r="T296" i="1" s="1"/>
  <c r="U296" i="1" s="1"/>
  <c r="V296" i="1" s="1"/>
  <c r="Q28" i="1"/>
  <c r="R28" i="1" s="1"/>
  <c r="T28" i="1" s="1"/>
  <c r="U28" i="1" s="1"/>
  <c r="V28" i="1" s="1"/>
  <c r="Q293" i="1"/>
  <c r="R293" i="1" s="1"/>
  <c r="T293" i="1" s="1"/>
  <c r="U293" i="1" s="1"/>
  <c r="V293" i="1" s="1"/>
  <c r="Q291" i="1"/>
  <c r="R291" i="1" s="1"/>
  <c r="T291" i="1" s="1"/>
  <c r="U291" i="1" s="1"/>
  <c r="V291" i="1" s="1"/>
  <c r="Q81" i="1"/>
  <c r="R81" i="1" s="1"/>
  <c r="T81" i="1" s="1"/>
  <c r="U81" i="1" s="1"/>
  <c r="V81" i="1" s="1"/>
  <c r="Q191" i="1"/>
  <c r="R191" i="1" s="1"/>
  <c r="T191" i="1" s="1"/>
  <c r="U191" i="1" s="1"/>
  <c r="V191" i="1" s="1"/>
  <c r="Q262" i="1"/>
  <c r="R262" i="1" s="1"/>
  <c r="T262" i="1" s="1"/>
  <c r="U262" i="1" s="1"/>
  <c r="V262" i="1" s="1"/>
  <c r="Q283" i="1"/>
  <c r="R283" i="1" s="1"/>
  <c r="T283" i="1" s="1"/>
  <c r="U283" i="1" s="1"/>
  <c r="V283" i="1" s="1"/>
  <c r="Q192" i="1"/>
  <c r="R192" i="1" s="1"/>
  <c r="T192" i="1" s="1"/>
  <c r="U192" i="1" s="1"/>
  <c r="V192" i="1" s="1"/>
  <c r="Q23" i="1"/>
  <c r="R23" i="1" s="1"/>
  <c r="T23" i="1" s="1"/>
  <c r="U23" i="1" s="1"/>
  <c r="V23" i="1" s="1"/>
  <c r="Q15" i="1"/>
  <c r="R15" i="1" s="1"/>
  <c r="T15" i="1" s="1"/>
  <c r="U15" i="1" s="1"/>
  <c r="V15" i="1" s="1"/>
  <c r="Q122" i="1"/>
  <c r="R122" i="1" s="1"/>
  <c r="T122" i="1" s="1"/>
  <c r="U122" i="1" s="1"/>
  <c r="V122" i="1" s="1"/>
  <c r="Q79" i="1"/>
  <c r="R79" i="1" s="1"/>
  <c r="T79" i="1" s="1"/>
  <c r="U79" i="1" s="1"/>
  <c r="V79" i="1" s="1"/>
  <c r="Q239" i="1"/>
  <c r="R239" i="1" s="1"/>
  <c r="T239" i="1" s="1"/>
  <c r="U239" i="1" s="1"/>
  <c r="V239" i="1" s="1"/>
  <c r="Q145" i="1"/>
  <c r="R145" i="1" s="1"/>
  <c r="T145" i="1" s="1"/>
  <c r="U145" i="1" s="1"/>
  <c r="V145" i="1" s="1"/>
  <c r="Q20" i="1"/>
  <c r="R20" i="1" s="1"/>
  <c r="T20" i="1" s="1"/>
  <c r="U20" i="1" s="1"/>
  <c r="V20" i="1" s="1"/>
  <c r="Q96" i="1"/>
  <c r="R96" i="1" s="1"/>
  <c r="T96" i="1" s="1"/>
  <c r="U96" i="1" s="1"/>
  <c r="V96" i="1" s="1"/>
  <c r="Q102" i="1"/>
  <c r="R102" i="1" s="1"/>
  <c r="T102" i="1" s="1"/>
  <c r="U102" i="1" s="1"/>
  <c r="V102" i="1" s="1"/>
  <c r="Q273" i="1"/>
  <c r="R273" i="1" s="1"/>
  <c r="T273" i="1" s="1"/>
  <c r="U273" i="1" s="1"/>
  <c r="V273" i="1" s="1"/>
  <c r="Q206" i="1"/>
  <c r="R206" i="1" s="1"/>
  <c r="T206" i="1" s="1"/>
  <c r="U206" i="1" s="1"/>
  <c r="V206" i="1" s="1"/>
  <c r="Q128" i="1"/>
  <c r="R128" i="1" s="1"/>
  <c r="T128" i="1" s="1"/>
  <c r="U128" i="1" s="1"/>
  <c r="V128" i="1" s="1"/>
  <c r="Q64" i="1"/>
  <c r="R64" i="1" s="1"/>
  <c r="T64" i="1" s="1"/>
  <c r="U64" i="1" s="1"/>
  <c r="V64" i="1" s="1"/>
  <c r="Q19" i="1"/>
  <c r="R19" i="1" s="1"/>
  <c r="T19" i="1" s="1"/>
  <c r="U19" i="1" s="1"/>
  <c r="V19" i="1" s="1"/>
  <c r="Q212" i="1"/>
  <c r="R212" i="1" s="1"/>
  <c r="T212" i="1" s="1"/>
  <c r="U212" i="1" s="1"/>
  <c r="V212" i="1" s="1"/>
  <c r="Q198" i="1"/>
  <c r="R198" i="1" s="1"/>
  <c r="T198" i="1" s="1"/>
  <c r="U198" i="1" s="1"/>
  <c r="V198" i="1" s="1"/>
  <c r="Q59" i="1"/>
  <c r="R59" i="1" s="1"/>
  <c r="T59" i="1" s="1"/>
  <c r="U59" i="1" s="1"/>
  <c r="V59" i="1" s="1"/>
  <c r="Q113" i="1"/>
  <c r="R113" i="1" s="1"/>
  <c r="T113" i="1" s="1"/>
  <c r="U113" i="1" s="1"/>
  <c r="V113" i="1" s="1"/>
  <c r="Q169" i="1"/>
  <c r="R169" i="1" s="1"/>
  <c r="T169" i="1" s="1"/>
  <c r="U169" i="1" s="1"/>
  <c r="V169" i="1" s="1"/>
  <c r="Q57" i="1"/>
  <c r="R57" i="1" s="1"/>
  <c r="T57" i="1" s="1"/>
  <c r="U57" i="1" s="1"/>
  <c r="V57" i="1" s="1"/>
  <c r="Q194" i="1"/>
  <c r="R194" i="1" s="1"/>
  <c r="T194" i="1" s="1"/>
  <c r="U194" i="1" s="1"/>
  <c r="V194" i="1" s="1"/>
  <c r="Q213" i="1"/>
  <c r="R213" i="1" s="1"/>
  <c r="T213" i="1" s="1"/>
  <c r="U213" i="1" s="1"/>
  <c r="V213" i="1" s="1"/>
  <c r="Q287" i="1"/>
  <c r="R287" i="1" s="1"/>
  <c r="T287" i="1" s="1"/>
  <c r="U287" i="1" s="1"/>
  <c r="V287" i="1" s="1"/>
  <c r="Q286" i="1"/>
  <c r="R286" i="1" s="1"/>
  <c r="T286" i="1" s="1"/>
  <c r="U286" i="1" s="1"/>
  <c r="V286" i="1" s="1"/>
  <c r="Q16" i="1"/>
  <c r="R16" i="1" s="1"/>
  <c r="T16" i="1" s="1"/>
  <c r="U16" i="1" s="1"/>
  <c r="V16" i="1" s="1"/>
  <c r="Q174" i="1"/>
  <c r="R174" i="1" s="1"/>
  <c r="T174" i="1" s="1"/>
  <c r="U174" i="1" s="1"/>
  <c r="V174" i="1" s="1"/>
  <c r="Q214" i="1"/>
  <c r="R214" i="1" s="1"/>
  <c r="T214" i="1" s="1"/>
  <c r="U214" i="1" s="1"/>
  <c r="V214" i="1" s="1"/>
  <c r="Q117" i="1"/>
  <c r="R117" i="1" s="1"/>
  <c r="T117" i="1" s="1"/>
  <c r="U117" i="1" s="1"/>
  <c r="V117" i="1" s="1"/>
  <c r="Q26" i="1"/>
  <c r="R26" i="1" s="1"/>
  <c r="T26" i="1" s="1"/>
  <c r="U26" i="1" s="1"/>
  <c r="V26" i="1" s="1"/>
  <c r="Q41" i="1"/>
  <c r="R41" i="1" s="1"/>
  <c r="T41" i="1" s="1"/>
  <c r="U41" i="1" s="1"/>
  <c r="V41" i="1" s="1"/>
  <c r="Q158" i="1"/>
  <c r="R158" i="1" s="1"/>
  <c r="T158" i="1" s="1"/>
  <c r="U158" i="1" s="1"/>
  <c r="V158" i="1" s="1"/>
  <c r="Q292" i="1"/>
  <c r="R292" i="1" s="1"/>
  <c r="T292" i="1" s="1"/>
  <c r="U292" i="1" s="1"/>
  <c r="V292" i="1" s="1"/>
  <c r="Q143" i="1"/>
  <c r="R143" i="1" s="1"/>
  <c r="T143" i="1" s="1"/>
  <c r="U143" i="1" s="1"/>
  <c r="V143" i="1" s="1"/>
  <c r="Q74" i="1"/>
  <c r="R74" i="1" s="1"/>
  <c r="T74" i="1" s="1"/>
  <c r="U74" i="1" s="1"/>
  <c r="V74" i="1" s="1"/>
  <c r="Q166" i="1"/>
  <c r="R166" i="1" s="1"/>
  <c r="T166" i="1" s="1"/>
  <c r="U166" i="1" s="1"/>
  <c r="V166" i="1" s="1"/>
  <c r="Q139" i="1"/>
  <c r="R139" i="1" s="1"/>
  <c r="T139" i="1" s="1"/>
  <c r="U139" i="1" s="1"/>
  <c r="V139" i="1" s="1"/>
  <c r="Q264" i="1"/>
  <c r="R264" i="1" s="1"/>
  <c r="T264" i="1" s="1"/>
  <c r="U264" i="1" s="1"/>
  <c r="V264" i="1" s="1"/>
  <c r="Q4" i="1"/>
  <c r="R4" i="1" s="1"/>
  <c r="T4" i="1" s="1"/>
  <c r="U4" i="1" s="1"/>
  <c r="V4" i="1" s="1"/>
  <c r="Q120" i="1"/>
  <c r="R120" i="1" s="1"/>
  <c r="T120" i="1" s="1"/>
  <c r="U120" i="1" s="1"/>
  <c r="V120" i="1" s="1"/>
  <c r="Q253" i="1"/>
  <c r="R253" i="1" s="1"/>
  <c r="T253" i="1" s="1"/>
  <c r="U253" i="1" s="1"/>
  <c r="V253" i="1" s="1"/>
  <c r="Q258" i="1"/>
  <c r="R258" i="1" s="1"/>
  <c r="T258" i="1" s="1"/>
  <c r="U258" i="1" s="1"/>
  <c r="V258" i="1" s="1"/>
  <c r="Q137" i="1"/>
  <c r="R137" i="1" s="1"/>
  <c r="T137" i="1" s="1"/>
  <c r="U137" i="1" s="1"/>
  <c r="V137" i="1" s="1"/>
  <c r="Q190" i="1"/>
  <c r="R190" i="1" s="1"/>
  <c r="T190" i="1" s="1"/>
  <c r="U190" i="1" s="1"/>
  <c r="V190" i="1" s="1"/>
  <c r="Q252" i="1"/>
  <c r="R252" i="1" s="1"/>
  <c r="T252" i="1" s="1"/>
  <c r="U252" i="1" s="1"/>
  <c r="V252" i="1" s="1"/>
  <c r="Q140" i="1"/>
  <c r="R140" i="1" s="1"/>
  <c r="T140" i="1" s="1"/>
  <c r="U140" i="1" s="1"/>
  <c r="V140" i="1" s="1"/>
  <c r="Q154" i="1"/>
  <c r="R154" i="1" s="1"/>
  <c r="T154" i="1" s="1"/>
  <c r="U154" i="1" s="1"/>
  <c r="V154" i="1" s="1"/>
  <c r="Q67" i="1"/>
  <c r="R67" i="1" s="1"/>
  <c r="T67" i="1" s="1"/>
  <c r="U67" i="1" s="1"/>
  <c r="V67" i="1" s="1"/>
  <c r="Q147" i="1"/>
  <c r="R147" i="1" s="1"/>
  <c r="T147" i="1" s="1"/>
  <c r="U147" i="1" s="1"/>
  <c r="V147" i="1" s="1"/>
  <c r="Q225" i="1"/>
  <c r="R225" i="1" s="1"/>
  <c r="T225" i="1" s="1"/>
  <c r="U225" i="1" s="1"/>
  <c r="V225" i="1" s="1"/>
  <c r="Q173" i="1"/>
  <c r="R173" i="1" s="1"/>
  <c r="T173" i="1" s="1"/>
  <c r="U173" i="1" s="1"/>
  <c r="V173" i="1" s="1"/>
  <c r="Q37" i="1"/>
  <c r="R37" i="1" s="1"/>
  <c r="T37" i="1" s="1"/>
  <c r="U37" i="1" s="1"/>
  <c r="V37" i="1" s="1"/>
  <c r="Q75" i="1"/>
  <c r="R75" i="1" s="1"/>
  <c r="T75" i="1" s="1"/>
  <c r="U75" i="1" s="1"/>
  <c r="V75" i="1" s="1"/>
  <c r="Q149" i="1"/>
  <c r="R149" i="1" s="1"/>
  <c r="T149" i="1" s="1"/>
  <c r="U149" i="1" s="1"/>
  <c r="V149" i="1" s="1"/>
  <c r="Q63" i="1"/>
  <c r="R63" i="1" s="1"/>
  <c r="T63" i="1" s="1"/>
  <c r="U63" i="1" s="1"/>
  <c r="V63" i="1" s="1"/>
  <c r="Q132" i="1"/>
  <c r="R132" i="1" s="1"/>
  <c r="T132" i="1" s="1"/>
  <c r="U132" i="1" s="1"/>
  <c r="V132" i="1" s="1"/>
  <c r="Q261" i="1"/>
  <c r="R261" i="1" s="1"/>
  <c r="T261" i="1" s="1"/>
  <c r="U261" i="1" s="1"/>
  <c r="V261" i="1" s="1"/>
  <c r="Q196" i="1"/>
  <c r="R196" i="1" s="1"/>
  <c r="T196" i="1" s="1"/>
  <c r="U196" i="1" s="1"/>
  <c r="V196" i="1" s="1"/>
  <c r="Q133" i="1"/>
  <c r="R133" i="1" s="1"/>
  <c r="T133" i="1" s="1"/>
  <c r="U133" i="1" s="1"/>
  <c r="V133" i="1" s="1"/>
  <c r="Q123" i="1"/>
  <c r="R123" i="1" s="1"/>
  <c r="T123" i="1" s="1"/>
  <c r="U123" i="1" s="1"/>
  <c r="V123" i="1" s="1"/>
  <c r="Q230" i="1"/>
  <c r="R230" i="1" s="1"/>
  <c r="T230" i="1" s="1"/>
  <c r="U230" i="1" s="1"/>
  <c r="V230" i="1" s="1"/>
  <c r="Q244" i="1"/>
  <c r="R244" i="1" s="1"/>
  <c r="T244" i="1" s="1"/>
  <c r="U244" i="1" s="1"/>
  <c r="V244" i="1" s="1"/>
  <c r="Q7" i="1"/>
  <c r="R7" i="1" s="1"/>
  <c r="T7" i="1" s="1"/>
  <c r="U7" i="1" s="1"/>
  <c r="V7" i="1" s="1"/>
  <c r="Q9" i="1"/>
  <c r="R9" i="1" s="1"/>
  <c r="T9" i="1" s="1"/>
  <c r="U9" i="1" s="1"/>
  <c r="V9" i="1" s="1"/>
  <c r="Q220" i="1"/>
  <c r="R220" i="1" s="1"/>
  <c r="T220" i="1" s="1"/>
  <c r="U220" i="1" s="1"/>
  <c r="V220" i="1" s="1"/>
  <c r="Q242" i="1"/>
  <c r="R242" i="1" s="1"/>
  <c r="T242" i="1" s="1"/>
  <c r="U242" i="1" s="1"/>
  <c r="V242" i="1" s="1"/>
  <c r="Q38" i="1"/>
  <c r="R38" i="1" s="1"/>
  <c r="T38" i="1" s="1"/>
  <c r="U38" i="1" s="1"/>
  <c r="V38" i="1" s="1"/>
  <c r="Q209" i="1"/>
  <c r="R209" i="1" s="1"/>
  <c r="T209" i="1" s="1"/>
  <c r="U209" i="1" s="1"/>
  <c r="V209" i="1" s="1"/>
  <c r="Q33" i="1"/>
  <c r="R33" i="1" s="1"/>
  <c r="T33" i="1" s="1"/>
  <c r="U33" i="1" s="1"/>
  <c r="V33" i="1" s="1"/>
  <c r="Q141" i="1"/>
  <c r="R141" i="1" s="1"/>
  <c r="T141" i="1" s="1"/>
  <c r="U141" i="1" s="1"/>
  <c r="V141" i="1" s="1"/>
  <c r="Q207" i="1"/>
  <c r="R207" i="1" s="1"/>
  <c r="T207" i="1" s="1"/>
  <c r="U207" i="1" s="1"/>
  <c r="V207" i="1" s="1"/>
  <c r="Q285" i="1"/>
  <c r="R285" i="1" s="1"/>
  <c r="T285" i="1" s="1"/>
  <c r="U285" i="1" s="1"/>
  <c r="V285" i="1" s="1"/>
  <c r="Q229" i="1"/>
  <c r="R229" i="1" s="1"/>
  <c r="T229" i="1" s="1"/>
  <c r="U229" i="1" s="1"/>
  <c r="V229" i="1" s="1"/>
  <c r="D11" i="2" s="1"/>
  <c r="Q193" i="1"/>
  <c r="R193" i="1" s="1"/>
  <c r="T193" i="1" s="1"/>
  <c r="U193" i="1" s="1"/>
  <c r="V193" i="1" s="1"/>
  <c r="Q62" i="1"/>
  <c r="R62" i="1" s="1"/>
  <c r="T62" i="1" s="1"/>
  <c r="U62" i="1" s="1"/>
  <c r="V62" i="1" s="1"/>
  <c r="Q25" i="1"/>
  <c r="R25" i="1" s="1"/>
  <c r="T25" i="1" s="1"/>
  <c r="U25" i="1" s="1"/>
  <c r="V25" i="1" s="1"/>
  <c r="Q99" i="1"/>
  <c r="R99" i="1" s="1"/>
  <c r="T99" i="1" s="1"/>
  <c r="U99" i="1" s="1"/>
  <c r="V99" i="1" s="1"/>
  <c r="Q222" i="1"/>
  <c r="R222" i="1" s="1"/>
  <c r="T222" i="1" s="1"/>
  <c r="U222" i="1" s="1"/>
  <c r="V222" i="1" s="1"/>
  <c r="Q288" i="1"/>
  <c r="R288" i="1" s="1"/>
  <c r="T288" i="1" s="1"/>
  <c r="U288" i="1" s="1"/>
  <c r="V288" i="1" s="1"/>
  <c r="Q58" i="1"/>
  <c r="R58" i="1" s="1"/>
  <c r="T58" i="1" s="1"/>
  <c r="U58" i="1" s="1"/>
  <c r="V58" i="1" s="1"/>
  <c r="Q186" i="1"/>
  <c r="R186" i="1" s="1"/>
  <c r="T186" i="1" s="1"/>
  <c r="U186" i="1" s="1"/>
  <c r="V186" i="1" s="1"/>
  <c r="Q109" i="1"/>
  <c r="R109" i="1" s="1"/>
  <c r="T109" i="1" s="1"/>
  <c r="U109" i="1" s="1"/>
  <c r="V109" i="1" s="1"/>
  <c r="Q50" i="1"/>
  <c r="R50" i="1" s="1"/>
  <c r="T50" i="1" s="1"/>
  <c r="U50" i="1" s="1"/>
  <c r="V50" i="1" s="1"/>
  <c r="Q118" i="1"/>
  <c r="R118" i="1" s="1"/>
  <c r="T118" i="1" s="1"/>
  <c r="U118" i="1" s="1"/>
  <c r="V118" i="1" s="1"/>
  <c r="Q42" i="1"/>
  <c r="R42" i="1" s="1"/>
  <c r="T42" i="1" s="1"/>
  <c r="U42" i="1" s="1"/>
  <c r="V42" i="1" s="1"/>
  <c r="Q188" i="1"/>
  <c r="R188" i="1" s="1"/>
  <c r="T188" i="1" s="1"/>
  <c r="U188" i="1" s="1"/>
  <c r="V188" i="1" s="1"/>
  <c r="Q279" i="1"/>
  <c r="R279" i="1" s="1"/>
  <c r="T279" i="1" s="1"/>
  <c r="U279" i="1" s="1"/>
  <c r="V279" i="1" s="1"/>
  <c r="Q224" i="1"/>
  <c r="R224" i="1" s="1"/>
  <c r="T224" i="1" s="1"/>
  <c r="U224" i="1" s="1"/>
  <c r="V224" i="1" s="1"/>
  <c r="Q256" i="1"/>
  <c r="R256" i="1" s="1"/>
  <c r="T256" i="1" s="1"/>
  <c r="U256" i="1" s="1"/>
  <c r="V256" i="1" s="1"/>
  <c r="Q218" i="1"/>
  <c r="R218" i="1" s="1"/>
  <c r="T218" i="1" s="1"/>
  <c r="U218" i="1" s="1"/>
  <c r="V218" i="1" s="1"/>
  <c r="Q185" i="1"/>
  <c r="R185" i="1" s="1"/>
  <c r="T185" i="1" s="1"/>
  <c r="U185" i="1" s="1"/>
  <c r="V185" i="1" s="1"/>
  <c r="Q14" i="1"/>
  <c r="R14" i="1" s="1"/>
  <c r="T14" i="1" s="1"/>
  <c r="U14" i="1" s="1"/>
  <c r="V14" i="1" s="1"/>
  <c r="Q228" i="1"/>
  <c r="R228" i="1" s="1"/>
  <c r="T228" i="1" s="1"/>
  <c r="U228" i="1" s="1"/>
  <c r="V228" i="1" s="1"/>
  <c r="Q84" i="1"/>
  <c r="R84" i="1" s="1"/>
  <c r="T84" i="1" s="1"/>
  <c r="U84" i="1" s="1"/>
  <c r="V84" i="1" s="1"/>
  <c r="Q259" i="1"/>
  <c r="R259" i="1" s="1"/>
  <c r="T259" i="1" s="1"/>
  <c r="U259" i="1" s="1"/>
  <c r="V259" i="1" s="1"/>
  <c r="Q68" i="1"/>
  <c r="R68" i="1" s="1"/>
  <c r="T68" i="1" s="1"/>
  <c r="U68" i="1" s="1"/>
  <c r="V68" i="1" s="1"/>
  <c r="Q142" i="1"/>
  <c r="R142" i="1" s="1"/>
  <c r="T142" i="1" s="1"/>
  <c r="U142" i="1" s="1"/>
  <c r="V142" i="1" s="1"/>
  <c r="Q87" i="1"/>
  <c r="R87" i="1" s="1"/>
  <c r="T87" i="1" s="1"/>
  <c r="U87" i="1" s="1"/>
  <c r="V87" i="1" s="1"/>
  <c r="Q116" i="1"/>
  <c r="R116" i="1" s="1"/>
  <c r="T116" i="1" s="1"/>
  <c r="U116" i="1" s="1"/>
  <c r="V116" i="1" s="1"/>
  <c r="Q60" i="1"/>
  <c r="R60" i="1" s="1"/>
  <c r="T60" i="1" s="1"/>
  <c r="U60" i="1" s="1"/>
  <c r="V60" i="1" s="1"/>
  <c r="Q32" i="1"/>
  <c r="R32" i="1" s="1"/>
  <c r="T32" i="1" s="1"/>
  <c r="U32" i="1" s="1"/>
  <c r="V32" i="1" s="1"/>
  <c r="Q167" i="1"/>
  <c r="R167" i="1" s="1"/>
  <c r="T167" i="1" s="1"/>
  <c r="U167" i="1" s="1"/>
  <c r="V167" i="1" s="1"/>
  <c r="Q21" i="1"/>
  <c r="R21" i="1" s="1"/>
  <c r="T21" i="1" s="1"/>
  <c r="U21" i="1" s="1"/>
  <c r="V21" i="1" s="1"/>
  <c r="Q275" i="1"/>
  <c r="R275" i="1" s="1"/>
  <c r="T275" i="1" s="1"/>
  <c r="U275" i="1" s="1"/>
  <c r="V275" i="1" s="1"/>
  <c r="Q269" i="1"/>
  <c r="R269" i="1" s="1"/>
  <c r="T269" i="1" s="1"/>
  <c r="U269" i="1" s="1"/>
  <c r="V269" i="1" s="1"/>
  <c r="Q5" i="1"/>
  <c r="R5" i="1" s="1"/>
  <c r="T5" i="1" s="1"/>
  <c r="U5" i="1" s="1"/>
  <c r="V5" i="1" s="1"/>
  <c r="Q53" i="1"/>
  <c r="R53" i="1" s="1"/>
  <c r="T53" i="1" s="1"/>
  <c r="U53" i="1" s="1"/>
  <c r="V53" i="1" s="1"/>
  <c r="Q46" i="1"/>
  <c r="R46" i="1" s="1"/>
  <c r="T46" i="1" s="1"/>
  <c r="U46" i="1" s="1"/>
  <c r="V46" i="1" s="1"/>
  <c r="Q268" i="1"/>
  <c r="R268" i="1" s="1"/>
  <c r="T268" i="1" s="1"/>
  <c r="U268" i="1" s="1"/>
  <c r="V268" i="1" s="1"/>
  <c r="Q277" i="1"/>
  <c r="R277" i="1" s="1"/>
  <c r="T277" i="1" s="1"/>
  <c r="U277" i="1" s="1"/>
  <c r="V277" i="1" s="1"/>
  <c r="Q56" i="1"/>
  <c r="R56" i="1" s="1"/>
  <c r="T56" i="1" s="1"/>
  <c r="U56" i="1" s="1"/>
  <c r="V56" i="1" s="1"/>
  <c r="Q217" i="1"/>
  <c r="R217" i="1" s="1"/>
  <c r="T217" i="1" s="1"/>
  <c r="U217" i="1" s="1"/>
  <c r="V217" i="1" s="1"/>
  <c r="Q156" i="1"/>
  <c r="R156" i="1" s="1"/>
  <c r="T156" i="1" s="1"/>
  <c r="U156" i="1" s="1"/>
  <c r="V156" i="1" s="1"/>
  <c r="Q108" i="1"/>
  <c r="R108" i="1" s="1"/>
  <c r="T108" i="1" s="1"/>
  <c r="U108" i="1" s="1"/>
  <c r="V108" i="1" s="1"/>
  <c r="Q160" i="1"/>
  <c r="R160" i="1" s="1"/>
  <c r="T160" i="1" s="1"/>
  <c r="U160" i="1" s="1"/>
  <c r="V160" i="1" s="1"/>
  <c r="Q97" i="1"/>
  <c r="R97" i="1" s="1"/>
  <c r="T97" i="1" s="1"/>
  <c r="U97" i="1" s="1"/>
  <c r="V97" i="1" s="1"/>
  <c r="Q31" i="1"/>
  <c r="R31" i="1" s="1"/>
  <c r="T31" i="1" s="1"/>
  <c r="U31" i="1" s="1"/>
  <c r="V31" i="1" s="1"/>
  <c r="Q136" i="1"/>
  <c r="R136" i="1" s="1"/>
  <c r="T136" i="1" s="1"/>
  <c r="U136" i="1" s="1"/>
  <c r="V136" i="1" s="1"/>
  <c r="Q202" i="1"/>
  <c r="R202" i="1" s="1"/>
  <c r="T202" i="1" s="1"/>
  <c r="U202" i="1" s="1"/>
  <c r="V202" i="1" s="1"/>
  <c r="Q184" i="1"/>
  <c r="R184" i="1" s="1"/>
  <c r="T184" i="1" s="1"/>
  <c r="U184" i="1" s="1"/>
  <c r="V184" i="1" s="1"/>
  <c r="Q170" i="1"/>
  <c r="R170" i="1" s="1"/>
  <c r="T170" i="1" s="1"/>
  <c r="U170" i="1" s="1"/>
  <c r="V170" i="1" s="1"/>
  <c r="Q223" i="1"/>
  <c r="R223" i="1" s="1"/>
  <c r="T223" i="1" s="1"/>
  <c r="U223" i="1" s="1"/>
  <c r="V223" i="1" s="1"/>
  <c r="Q251" i="1"/>
  <c r="R251" i="1" s="1"/>
  <c r="T251" i="1" s="1"/>
  <c r="U251" i="1" s="1"/>
  <c r="V251" i="1" s="1"/>
  <c r="Q238" i="1"/>
  <c r="R238" i="1" s="1"/>
  <c r="T238" i="1" s="1"/>
  <c r="U238" i="1" s="1"/>
  <c r="V238" i="1" s="1"/>
  <c r="Q82" i="1"/>
  <c r="R82" i="1" s="1"/>
  <c r="T82" i="1" s="1"/>
  <c r="U82" i="1" s="1"/>
  <c r="V82" i="1" s="1"/>
  <c r="Q121" i="1"/>
  <c r="R121" i="1" s="1"/>
  <c r="T121" i="1" s="1"/>
  <c r="U121" i="1" s="1"/>
  <c r="V121" i="1" s="1"/>
  <c r="Q274" i="1"/>
  <c r="R274" i="1" s="1"/>
  <c r="T274" i="1" s="1"/>
  <c r="U274" i="1" s="1"/>
  <c r="V274" i="1" s="1"/>
  <c r="Q18" i="1"/>
  <c r="R18" i="1" s="1"/>
  <c r="T18" i="1" s="1"/>
  <c r="U18" i="1" s="1"/>
  <c r="V18" i="1" s="1"/>
  <c r="Q155" i="1"/>
  <c r="R155" i="1" s="1"/>
  <c r="T155" i="1" s="1"/>
  <c r="U155" i="1" s="1"/>
  <c r="V155" i="1" s="1"/>
  <c r="Q297" i="1"/>
  <c r="R297" i="1" s="1"/>
  <c r="T297" i="1" s="1"/>
  <c r="U297" i="1" s="1"/>
  <c r="V297" i="1" s="1"/>
  <c r="Q204" i="1"/>
  <c r="R204" i="1" s="1"/>
  <c r="T204" i="1" s="1"/>
  <c r="U204" i="1" s="1"/>
  <c r="V204" i="1" s="1"/>
  <c r="Q289" i="1"/>
  <c r="R289" i="1" s="1"/>
  <c r="T289" i="1" s="1"/>
  <c r="U289" i="1" s="1"/>
  <c r="V289" i="1" s="1"/>
  <c r="Q91" i="1"/>
  <c r="R91" i="1" s="1"/>
  <c r="T91" i="1" s="1"/>
  <c r="U91" i="1" s="1"/>
  <c r="V91" i="1" s="1"/>
  <c r="Q247" i="1"/>
  <c r="R247" i="1" s="1"/>
  <c r="T247" i="1" s="1"/>
  <c r="U247" i="1" s="1"/>
  <c r="V247" i="1" s="1"/>
  <c r="Q52" i="1"/>
  <c r="R52" i="1" s="1"/>
  <c r="T52" i="1" s="1"/>
  <c r="U52" i="1" s="1"/>
  <c r="V52" i="1" s="1"/>
  <c r="Q179" i="1"/>
  <c r="R179" i="1" s="1"/>
  <c r="T179" i="1" s="1"/>
  <c r="U179" i="1" s="1"/>
  <c r="V179" i="1" s="1"/>
  <c r="Q71" i="1"/>
  <c r="R71" i="1" s="1"/>
  <c r="T71" i="1" s="1"/>
  <c r="U71" i="1" s="1"/>
  <c r="V71" i="1" s="1"/>
  <c r="Q250" i="1"/>
  <c r="R250" i="1" s="1"/>
  <c r="T250" i="1" s="1"/>
  <c r="U250" i="1" s="1"/>
  <c r="V250" i="1" s="1"/>
  <c r="Q163" i="1"/>
  <c r="R163" i="1" s="1"/>
  <c r="T163" i="1" s="1"/>
  <c r="U163" i="1" s="1"/>
  <c r="V163" i="1" s="1"/>
  <c r="Q266" i="1"/>
  <c r="R266" i="1" s="1"/>
  <c r="T266" i="1" s="1"/>
  <c r="U266" i="1" s="1"/>
  <c r="V266" i="1" s="1"/>
  <c r="Q85" i="1"/>
  <c r="R85" i="1" s="1"/>
  <c r="T85" i="1" s="1"/>
  <c r="U85" i="1" s="1"/>
  <c r="V85" i="1" s="1"/>
  <c r="Q150" i="1"/>
  <c r="R150" i="1" s="1"/>
  <c r="T150" i="1" s="1"/>
  <c r="U150" i="1" s="1"/>
  <c r="V150" i="1" s="1"/>
  <c r="Q245" i="1"/>
  <c r="R245" i="1" s="1"/>
  <c r="T245" i="1" s="1"/>
  <c r="U245" i="1" s="1"/>
  <c r="V245" i="1" s="1"/>
  <c r="Q114" i="1"/>
  <c r="R114" i="1" s="1"/>
  <c r="T114" i="1" s="1"/>
  <c r="U114" i="1" s="1"/>
  <c r="V114" i="1" s="1"/>
  <c r="Q3" i="1"/>
  <c r="R3" i="1" s="1"/>
  <c r="T3" i="1" s="1"/>
  <c r="U3" i="1" s="1"/>
  <c r="V3" i="1" s="1"/>
  <c r="Q284" i="1"/>
  <c r="R284" i="1" s="1"/>
  <c r="T284" i="1" s="1"/>
  <c r="U284" i="1" s="1"/>
  <c r="V284" i="1" s="1"/>
  <c r="Q34" i="1"/>
  <c r="R34" i="1" s="1"/>
  <c r="T34" i="1" s="1"/>
  <c r="U34" i="1" s="1"/>
  <c r="V34" i="1" s="1"/>
  <c r="Q282" i="1"/>
  <c r="R282" i="1" s="1"/>
  <c r="T282" i="1" s="1"/>
  <c r="U282" i="1" s="1"/>
  <c r="V282" i="1" s="1"/>
  <c r="Q101" i="1"/>
  <c r="R101" i="1" s="1"/>
  <c r="T101" i="1" s="1"/>
  <c r="U101" i="1" s="1"/>
  <c r="V101" i="1" s="1"/>
  <c r="Q199" i="1"/>
  <c r="R199" i="1" s="1"/>
  <c r="T199" i="1" s="1"/>
  <c r="U199" i="1" s="1"/>
  <c r="V199" i="1" s="1"/>
  <c r="Q195" i="1"/>
  <c r="R195" i="1" s="1"/>
  <c r="T195" i="1" s="1"/>
  <c r="U195" i="1" s="1"/>
  <c r="V195" i="1" s="1"/>
  <c r="Q43" i="1"/>
  <c r="R43" i="1" s="1"/>
  <c r="T43" i="1" s="1"/>
  <c r="U43" i="1" s="1"/>
  <c r="V43" i="1" s="1"/>
  <c r="Q260" i="1"/>
  <c r="R260" i="1" s="1"/>
  <c r="T260" i="1" s="1"/>
  <c r="U260" i="1" s="1"/>
  <c r="V260" i="1" s="1"/>
  <c r="Q248" i="1"/>
  <c r="R248" i="1" s="1"/>
  <c r="T248" i="1" s="1"/>
  <c r="U248" i="1" s="1"/>
  <c r="V248" i="1" s="1"/>
  <c r="Q200" i="1"/>
  <c r="R200" i="1" s="1"/>
  <c r="T200" i="1" s="1"/>
  <c r="U200" i="1" s="1"/>
  <c r="V200" i="1" s="1"/>
  <c r="Q106" i="1"/>
  <c r="R106" i="1" s="1"/>
  <c r="T106" i="1" s="1"/>
  <c r="U106" i="1" s="1"/>
  <c r="V106" i="1" s="1"/>
  <c r="Q181" i="1"/>
  <c r="R181" i="1" s="1"/>
  <c r="T181" i="1" s="1"/>
  <c r="U181" i="1" s="1"/>
  <c r="V181" i="1" s="1"/>
  <c r="Q17" i="1"/>
  <c r="R17" i="1" s="1"/>
  <c r="T17" i="1" s="1"/>
  <c r="U17" i="1" s="1"/>
  <c r="V17" i="1" s="1"/>
  <c r="Q88" i="1"/>
  <c r="R88" i="1" s="1"/>
  <c r="T88" i="1" s="1"/>
  <c r="U88" i="1" s="1"/>
  <c r="V88" i="1" s="1"/>
  <c r="Q272" i="1"/>
  <c r="R272" i="1" s="1"/>
  <c r="T272" i="1" s="1"/>
  <c r="U272" i="1" s="1"/>
  <c r="V272" i="1" s="1"/>
  <c r="Q208" i="1"/>
  <c r="R208" i="1" s="1"/>
  <c r="T208" i="1" s="1"/>
  <c r="U208" i="1" s="1"/>
  <c r="V208" i="1" s="1"/>
  <c r="Q78" i="1"/>
  <c r="R78" i="1" s="1"/>
  <c r="T78" i="1" s="1"/>
  <c r="U78" i="1" s="1"/>
  <c r="V78" i="1" s="1"/>
  <c r="Q112" i="1"/>
  <c r="R112" i="1" s="1"/>
  <c r="T112" i="1" s="1"/>
  <c r="U112" i="1" s="1"/>
  <c r="V112" i="1" s="1"/>
  <c r="Q110" i="1"/>
  <c r="R110" i="1" s="1"/>
  <c r="T110" i="1" s="1"/>
  <c r="U110" i="1" s="1"/>
  <c r="V110" i="1" s="1"/>
  <c r="Q131" i="1"/>
  <c r="R131" i="1" s="1"/>
  <c r="T131" i="1" s="1"/>
  <c r="U131" i="1" s="1"/>
  <c r="V131" i="1" s="1"/>
  <c r="Q183" i="1"/>
  <c r="R183" i="1" s="1"/>
  <c r="T183" i="1" s="1"/>
  <c r="U183" i="1" s="1"/>
  <c r="V183" i="1" s="1"/>
  <c r="Q115" i="1"/>
  <c r="R115" i="1" s="1"/>
  <c r="T115" i="1" s="1"/>
  <c r="U115" i="1" s="1"/>
  <c r="V115" i="1" s="1"/>
  <c r="Q130" i="1"/>
  <c r="R130" i="1" s="1"/>
  <c r="T130" i="1" s="1"/>
  <c r="U130" i="1" s="1"/>
  <c r="V130" i="1" s="1"/>
  <c r="Q89" i="1"/>
  <c r="R89" i="1" s="1"/>
  <c r="T89" i="1" s="1"/>
  <c r="U89" i="1" s="1"/>
  <c r="V89" i="1" s="1"/>
  <c r="Q189" i="1"/>
  <c r="R189" i="1" s="1"/>
  <c r="T189" i="1" s="1"/>
  <c r="U189" i="1" s="1"/>
  <c r="V189" i="1" s="1"/>
  <c r="Q187" i="1"/>
  <c r="R187" i="1" s="1"/>
  <c r="T187" i="1" s="1"/>
  <c r="U187" i="1" s="1"/>
  <c r="V187" i="1" s="1"/>
  <c r="Q221" i="1"/>
  <c r="R221" i="1" s="1"/>
  <c r="T221" i="1" s="1"/>
  <c r="U221" i="1" s="1"/>
  <c r="V221" i="1" s="1"/>
  <c r="Q72" i="1"/>
  <c r="R72" i="1" s="1"/>
  <c r="T72" i="1" s="1"/>
  <c r="U72" i="1" s="1"/>
  <c r="V72" i="1" s="1"/>
  <c r="Q90" i="1"/>
  <c r="R90" i="1" s="1"/>
  <c r="T90" i="1" s="1"/>
  <c r="U90" i="1" s="1"/>
  <c r="V90" i="1" s="1"/>
  <c r="Q235" i="1"/>
  <c r="R235" i="1" s="1"/>
  <c r="T235" i="1" s="1"/>
  <c r="U235" i="1" s="1"/>
  <c r="V235" i="1" s="1"/>
  <c r="Q35" i="1"/>
  <c r="R35" i="1" s="1"/>
  <c r="T35" i="1" s="1"/>
  <c r="U35" i="1" s="1"/>
  <c r="V35" i="1" s="1"/>
  <c r="Q153" i="1"/>
  <c r="R153" i="1" s="1"/>
  <c r="T153" i="1" s="1"/>
  <c r="U153" i="1" s="1"/>
  <c r="V153" i="1" s="1"/>
  <c r="Q215" i="1"/>
  <c r="R215" i="1" s="1"/>
  <c r="T215" i="1" s="1"/>
  <c r="U215" i="1" s="1"/>
  <c r="V215" i="1" s="1"/>
  <c r="Q61" i="1"/>
  <c r="R61" i="1" s="1"/>
  <c r="T61" i="1" s="1"/>
  <c r="U61" i="1" s="1"/>
  <c r="V61" i="1" s="1"/>
  <c r="D13" i="2"/>
  <c r="D12" i="2" l="1"/>
  <c r="F12" i="2" s="1"/>
  <c r="D14" i="2"/>
  <c r="D7" i="2"/>
  <c r="D6" i="2"/>
  <c r="D5" i="2"/>
  <c r="F13" i="2" s="1"/>
  <c r="D3" i="2"/>
  <c r="F11" i="2" s="1"/>
  <c r="F14" i="2" l="1"/>
  <c r="D8" i="2"/>
</calcChain>
</file>

<file path=xl/sharedStrings.xml><?xml version="1.0" encoding="utf-8"?>
<sst xmlns="http://schemas.openxmlformats.org/spreadsheetml/2006/main" count="1658" uniqueCount="663">
  <si>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</si>
  <si>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</si>
  <si>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</si>
  <si>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</si>
  <si>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</si>
  <si>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</si>
  <si>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</si>
  <si>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</si>
  <si>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</si>
  <si>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</si>
  <si>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</si>
  <si>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</si>
  <si>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</si>
  <si>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</si>
  <si>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</si>
  <si>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</si>
  <si>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</si>
  <si>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</si>
  <si>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</si>
  <si>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</si>
  <si>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</si>
  <si>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</si>
  <si>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</si>
  <si>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</si>
  <si>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</si>
  <si>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</si>
  <si>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</si>
  <si>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</si>
  <si>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</si>
  <si>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</si>
  <si>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</si>
  <si>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</si>
  <si>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Evan Kline</t>
  </si>
  <si>
    <t>KlinesDontQuit</t>
  </si>
  <si>
    <t>Richard de Chevigny</t>
  </si>
  <si>
    <t>WpgRichard</t>
  </si>
  <si>
    <t>Adam Clous</t>
  </si>
  <si>
    <t>NonDadBodDad</t>
  </si>
  <si>
    <t>Jeff Van Dam</t>
  </si>
  <si>
    <t>JVD</t>
  </si>
  <si>
    <t>Chris Lear</t>
  </si>
  <si>
    <t>LearJet627</t>
  </si>
  <si>
    <t>Patrick Welsh</t>
  </si>
  <si>
    <t>Par_In_Boston</t>
  </si>
  <si>
    <t>Matthew Davidson</t>
  </si>
  <si>
    <t>Mdavidson716</t>
  </si>
  <si>
    <t>Dong Kim</t>
  </si>
  <si>
    <t>Dmkdaddykong</t>
  </si>
  <si>
    <t>Phil Dougherty</t>
  </si>
  <si>
    <t>PhilTotesHector</t>
  </si>
  <si>
    <t>James Downey</t>
  </si>
  <si>
    <t>Minkey77</t>
  </si>
  <si>
    <t>Mike Demarest</t>
  </si>
  <si>
    <t>mdem13</t>
  </si>
  <si>
    <t>Michael Caffarello</t>
  </si>
  <si>
    <t>MCaff</t>
  </si>
  <si>
    <t>Joe Anthony</t>
  </si>
  <si>
    <t>ThunderPony</t>
  </si>
  <si>
    <t>Paul Brundage</t>
  </si>
  <si>
    <t>PaulieGuts747</t>
  </si>
  <si>
    <t>Tell Haakon Pickarts</t>
  </si>
  <si>
    <t>tPick32</t>
  </si>
  <si>
    <t>Eric Gebhardt</t>
  </si>
  <si>
    <t>KindaOkAtThis</t>
  </si>
  <si>
    <t>Jesper Dinesen</t>
  </si>
  <si>
    <t>dinogetsfit</t>
  </si>
  <si>
    <t>Geoff Charkow</t>
  </si>
  <si>
    <t>PistonPowerSpnr</t>
  </si>
  <si>
    <t>Collin Smith</t>
  </si>
  <si>
    <t>TherapistDad</t>
  </si>
  <si>
    <t>Joseph Shields</t>
  </si>
  <si>
    <t>SonOfJorEl</t>
  </si>
  <si>
    <t>Michael Ogletree</t>
  </si>
  <si>
    <t>TheRavenFlies</t>
  </si>
  <si>
    <t>Roger Gill</t>
  </si>
  <si>
    <t>RunningRog</t>
  </si>
  <si>
    <t>James Stevenson</t>
  </si>
  <si>
    <t>RamJam3000</t>
  </si>
  <si>
    <t>Jason M Tibbetts</t>
  </si>
  <si>
    <t>JMTibbs</t>
  </si>
  <si>
    <t>Jordan Wolfs</t>
  </si>
  <si>
    <t>Fat_to_fitish</t>
  </si>
  <si>
    <t>Michael Carreiro</t>
  </si>
  <si>
    <t>CaptHeadsUp</t>
  </si>
  <si>
    <t>Mathew Ray Nolan</t>
  </si>
  <si>
    <t>Cycletherapist8</t>
  </si>
  <si>
    <t>Rey Rodriguez</t>
  </si>
  <si>
    <t>DrRodriguez</t>
  </si>
  <si>
    <t>James Carruthers</t>
  </si>
  <si>
    <t>JimboTR0N</t>
  </si>
  <si>
    <t>Whit France-Kelly</t>
  </si>
  <si>
    <t>Smooth_rider41</t>
  </si>
  <si>
    <t>Mark Hirsch</t>
  </si>
  <si>
    <t>MarathonerMark</t>
  </si>
  <si>
    <t>Joseph Smiesko II</t>
  </si>
  <si>
    <t>Tanker_</t>
  </si>
  <si>
    <t>Rich Garces</t>
  </si>
  <si>
    <t>Demed70</t>
  </si>
  <si>
    <t>Josh Rabinowitz</t>
  </si>
  <si>
    <t>ClipInAndClimb</t>
  </si>
  <si>
    <t>Richard Williams</t>
  </si>
  <si>
    <t>RichinToronto</t>
  </si>
  <si>
    <t>Robert Heyrich</t>
  </si>
  <si>
    <t>BroccoliRaboom</t>
  </si>
  <si>
    <t>David Vejcik</t>
  </si>
  <si>
    <t>daveeg</t>
  </si>
  <si>
    <t>Zachary Bearden</t>
  </si>
  <si>
    <t>ZackMorris1988</t>
  </si>
  <si>
    <t>Nate Stephens</t>
  </si>
  <si>
    <t>NateDog90</t>
  </si>
  <si>
    <t>Graham Tickell</t>
  </si>
  <si>
    <t>Aussiecan</t>
  </si>
  <si>
    <t>Adin Miller</t>
  </si>
  <si>
    <t>DCBaseball</t>
  </si>
  <si>
    <t>Andrew Searfoss</t>
  </si>
  <si>
    <t>drewsoneabike</t>
  </si>
  <si>
    <t>Leon Jonahson</t>
  </si>
  <si>
    <t>JudgeSchrute</t>
  </si>
  <si>
    <t>Steven Hatfield Withrow</t>
  </si>
  <si>
    <t>TattedDadBod</t>
  </si>
  <si>
    <t>Gavin Mynhardt</t>
  </si>
  <si>
    <t>Alright_Alright</t>
  </si>
  <si>
    <t>Tom Everard</t>
  </si>
  <si>
    <t>ATXSparty</t>
  </si>
  <si>
    <t>John Lewis</t>
  </si>
  <si>
    <t>Omgtaintpain</t>
  </si>
  <si>
    <t>Ryan solimeo</t>
  </si>
  <si>
    <t>Ryansolimeo</t>
  </si>
  <si>
    <t>Kyle Capps</t>
  </si>
  <si>
    <t>KCapps13</t>
  </si>
  <si>
    <t>Matt Kohlbek</t>
  </si>
  <si>
    <t>Wheelin4whisky</t>
  </si>
  <si>
    <t>Aatif Jaleel</t>
  </si>
  <si>
    <t>Aatif911</t>
  </si>
  <si>
    <t>Brian Verlaan</t>
  </si>
  <si>
    <t>CoachVerlaan</t>
  </si>
  <si>
    <t>Jordan Rick</t>
  </si>
  <si>
    <t>gRUNdleOfSteel</t>
  </si>
  <si>
    <t>Steve Tobio</t>
  </si>
  <si>
    <t>King_Hippo</t>
  </si>
  <si>
    <t>Christopher Silva</t>
  </si>
  <si>
    <t>GoBrazilGo</t>
  </si>
  <si>
    <t>Karl Mac</t>
  </si>
  <si>
    <t>BustingAMcNut</t>
  </si>
  <si>
    <t>Nate Rosen</t>
  </si>
  <si>
    <t>BassTrombonist</t>
  </si>
  <si>
    <t>Connor Lewis</t>
  </si>
  <si>
    <t>CDubLewis</t>
  </si>
  <si>
    <t>Daz Kite</t>
  </si>
  <si>
    <t>Daz_Wildheart</t>
  </si>
  <si>
    <t>Craig Ortega</t>
  </si>
  <si>
    <t>dadjokes13</t>
  </si>
  <si>
    <t>Justin Alford</t>
  </si>
  <si>
    <t>NotEnoughTime</t>
  </si>
  <si>
    <t>Mitch Hurn</t>
  </si>
  <si>
    <t>MHurn</t>
  </si>
  <si>
    <t>Barry Wheeler</t>
  </si>
  <si>
    <t>Psyclesocial</t>
  </si>
  <si>
    <t>Garrett Graff</t>
  </si>
  <si>
    <t>LLkoolG</t>
  </si>
  <si>
    <t>Alexander Jon</t>
  </si>
  <si>
    <t>Dr_Butts</t>
  </si>
  <si>
    <t>Matthew Pooser</t>
  </si>
  <si>
    <t>2manybrews</t>
  </si>
  <si>
    <t>Nathan Budke</t>
  </si>
  <si>
    <t>nateb89</t>
  </si>
  <si>
    <t>Dan Lawton</t>
  </si>
  <si>
    <t>dannydreamboat</t>
  </si>
  <si>
    <t>Chris Dries</t>
  </si>
  <si>
    <t>speakimp</t>
  </si>
  <si>
    <t>Mark hammerquist</t>
  </si>
  <si>
    <t>BanditsMyHero</t>
  </si>
  <si>
    <t>Jon Horton</t>
  </si>
  <si>
    <t>Jon_Horton</t>
  </si>
  <si>
    <t>Jason Koenig</t>
  </si>
  <si>
    <t>mearsbend</t>
  </si>
  <si>
    <t>Trevor Nelson</t>
  </si>
  <si>
    <t>Neltrev</t>
  </si>
  <si>
    <t>Andrew Brennan</t>
  </si>
  <si>
    <t>Poetsmiddel</t>
  </si>
  <si>
    <t>Erich Dewease</t>
  </si>
  <si>
    <t>WeezySpinz</t>
  </si>
  <si>
    <t>Brian Evans</t>
  </si>
  <si>
    <t>BEvansGoCougs</t>
  </si>
  <si>
    <t>Robert Wonser</t>
  </si>
  <si>
    <t>CheerfulRobot</t>
  </si>
  <si>
    <t>Andrew Betlyon</t>
  </si>
  <si>
    <t>Get_it_Betty</t>
  </si>
  <si>
    <t>Damian Thomas</t>
  </si>
  <si>
    <t>damthom</t>
  </si>
  <si>
    <t>Brian Giggey</t>
  </si>
  <si>
    <t>gigs</t>
  </si>
  <si>
    <t>Keith Gardner</t>
  </si>
  <si>
    <t>BeardedKeith</t>
  </si>
  <si>
    <t>Kale Bushmeyer</t>
  </si>
  <si>
    <t>614_irondad</t>
  </si>
  <si>
    <t>Kyle Barber</t>
  </si>
  <si>
    <t>Kyledbarber</t>
  </si>
  <si>
    <t>Paul Fuery</t>
  </si>
  <si>
    <t>RidingWithFuery</t>
  </si>
  <si>
    <t>Jamie Frankel</t>
  </si>
  <si>
    <t>RideFrankelRide</t>
  </si>
  <si>
    <t>Bryan Symons</t>
  </si>
  <si>
    <t>SyGuy720</t>
  </si>
  <si>
    <t>George Conway</t>
  </si>
  <si>
    <t>Beercycles</t>
  </si>
  <si>
    <t>Jordan Schuster</t>
  </si>
  <si>
    <t>JPacCrew</t>
  </si>
  <si>
    <t>Steve Konisky</t>
  </si>
  <si>
    <t>PhatOldGuy</t>
  </si>
  <si>
    <t>Tim Hardman</t>
  </si>
  <si>
    <t>13atman</t>
  </si>
  <si>
    <t>Tony Lottis</t>
  </si>
  <si>
    <t>DawgFather22</t>
  </si>
  <si>
    <t>Drew Galligan</t>
  </si>
  <si>
    <t>gatorbolt17</t>
  </si>
  <si>
    <t>Chris Nudd</t>
  </si>
  <si>
    <t>NudderButter</t>
  </si>
  <si>
    <t>Chris Puglisi</t>
  </si>
  <si>
    <t>chrispugs</t>
  </si>
  <si>
    <t>Rob Sessions</t>
  </si>
  <si>
    <t>TurntTeacher</t>
  </si>
  <si>
    <t>Marcus Hosford</t>
  </si>
  <si>
    <t>Dome_inator</t>
  </si>
  <si>
    <t>Richard Jenkinson</t>
  </si>
  <si>
    <t>Doc_RJ</t>
  </si>
  <si>
    <t>Brandon Jones</t>
  </si>
  <si>
    <t>Livinglifelucky</t>
  </si>
  <si>
    <t>Scott Przymis</t>
  </si>
  <si>
    <t>ChefScott</t>
  </si>
  <si>
    <t>David Sukinik</t>
  </si>
  <si>
    <t>david_i_am</t>
  </si>
  <si>
    <t>Joshua Blacklet</t>
  </si>
  <si>
    <t>Exmalibu</t>
  </si>
  <si>
    <t>Kyle McCarthy</t>
  </si>
  <si>
    <t>Kyle_Crocodile</t>
  </si>
  <si>
    <t>Justin Grubb</t>
  </si>
  <si>
    <t>JGrubb82</t>
  </si>
  <si>
    <t>None - Deleted it</t>
  </si>
  <si>
    <t>Hanzzolo</t>
  </si>
  <si>
    <t>Michael Monteleone</t>
  </si>
  <si>
    <t>Monteleone77</t>
  </si>
  <si>
    <t>Chris Wainer</t>
  </si>
  <si>
    <t>SpaceMonkey1</t>
  </si>
  <si>
    <t>Wes Newman</t>
  </si>
  <si>
    <t>GirlDad2686</t>
  </si>
  <si>
    <t>Scott Blaisel</t>
  </si>
  <si>
    <t>ScottSpins79</t>
  </si>
  <si>
    <t>Michael Phair</t>
  </si>
  <si>
    <t>MikeRideVT</t>
  </si>
  <si>
    <t>Bobby Flotkoetter</t>
  </si>
  <si>
    <t>MTBikerBob</t>
  </si>
  <si>
    <t>Alex Zequeira</t>
  </si>
  <si>
    <t>Ridin4FamRRRMe</t>
  </si>
  <si>
    <t>Eric Lynn</t>
  </si>
  <si>
    <t>Eric_EZRunner_L</t>
  </si>
  <si>
    <t>Jon Gabrielson</t>
  </si>
  <si>
    <t>Jong16</t>
  </si>
  <si>
    <t>Adam David</t>
  </si>
  <si>
    <t>Candle_Guy</t>
  </si>
  <si>
    <t>Matthew Piper</t>
  </si>
  <si>
    <t>AirtightComic</t>
  </si>
  <si>
    <t>Scott Strochak</t>
  </si>
  <si>
    <t>Papastrochak</t>
  </si>
  <si>
    <t>Rogelio Cortes</t>
  </si>
  <si>
    <t>Willgetinshape</t>
  </si>
  <si>
    <t>Tony Montagano</t>
  </si>
  <si>
    <t>TMontagano</t>
  </si>
  <si>
    <t>Parker Jacobs</t>
  </si>
  <si>
    <t>thePJ1</t>
  </si>
  <si>
    <t>Jesse Dumais</t>
  </si>
  <si>
    <t>Jesse34</t>
  </si>
  <si>
    <t>Joseph Reis</t>
  </si>
  <si>
    <t>JReis624</t>
  </si>
  <si>
    <t>Mike Callahan</t>
  </si>
  <si>
    <t>MikeCDadof3</t>
  </si>
  <si>
    <t>Severino Randazzo</t>
  </si>
  <si>
    <t>severoni</t>
  </si>
  <si>
    <t>Chris Sarvis</t>
  </si>
  <si>
    <t>Csarvis3</t>
  </si>
  <si>
    <t>Paul McInnis</t>
  </si>
  <si>
    <t>pauljmc5</t>
  </si>
  <si>
    <t>Don Kennedy</t>
  </si>
  <si>
    <t>ChapmanLakeDad</t>
  </si>
  <si>
    <t>Daniel McAdams</t>
  </si>
  <si>
    <t>DrMcAdams</t>
  </si>
  <si>
    <t>Chris Crawford</t>
  </si>
  <si>
    <t>AzNcPeregrino</t>
  </si>
  <si>
    <t>Derek wynne</t>
  </si>
  <si>
    <t>Djwynne</t>
  </si>
  <si>
    <t>Sean Beaudry</t>
  </si>
  <si>
    <t>SlimDaddyBBQ</t>
  </si>
  <si>
    <t>Kevin Frawley</t>
  </si>
  <si>
    <t>KevinFrawley</t>
  </si>
  <si>
    <t>Dan Dixon</t>
  </si>
  <si>
    <t>DannoxiD</t>
  </si>
  <si>
    <t>Zev Rieser</t>
  </si>
  <si>
    <t>FatherOf3Drgns</t>
  </si>
  <si>
    <t>MattRak</t>
  </si>
  <si>
    <t>Jonathan Heger</t>
  </si>
  <si>
    <t>RunSpinDoItAgin</t>
  </si>
  <si>
    <t>Jason Davis</t>
  </si>
  <si>
    <t>docdavis05</t>
  </si>
  <si>
    <t>David Cywinski</t>
  </si>
  <si>
    <t>Univega1981</t>
  </si>
  <si>
    <t>Pete Lingenheld</t>
  </si>
  <si>
    <t>fly_eagles</t>
  </si>
  <si>
    <t>David Weinberg</t>
  </si>
  <si>
    <t>RedRedWeinberg</t>
  </si>
  <si>
    <t>JL Roman</t>
  </si>
  <si>
    <t>ZaddyRides</t>
  </si>
  <si>
    <t>Jason Hah</t>
  </si>
  <si>
    <t>Hahnsolo85</t>
  </si>
  <si>
    <t>Nicholas Hansen</t>
  </si>
  <si>
    <t>BigDaddyNH</t>
  </si>
  <si>
    <t>Bill Van Horn</t>
  </si>
  <si>
    <t>Fit_Flanders</t>
  </si>
  <si>
    <t>Tulley Wahren</t>
  </si>
  <si>
    <t>Tulleyman</t>
  </si>
  <si>
    <t>Alex Hogge</t>
  </si>
  <si>
    <t>fish_n_baseball</t>
  </si>
  <si>
    <t>Joseph Ambrosio</t>
  </si>
  <si>
    <t>CountFasterPlz</t>
  </si>
  <si>
    <t>Patrick Kiley-Rendon</t>
  </si>
  <si>
    <t>Firelion88</t>
  </si>
  <si>
    <t>Andrew Wold</t>
  </si>
  <si>
    <t>WoldGive2fox</t>
  </si>
  <si>
    <t>Ned Calderone</t>
  </si>
  <si>
    <t>sooner84</t>
  </si>
  <si>
    <t>Andrew Rosabianca</t>
  </si>
  <si>
    <t>CyclingFriar</t>
  </si>
  <si>
    <t>George K. Anagnostou</t>
  </si>
  <si>
    <t>BigGreek_4</t>
  </si>
  <si>
    <t>Joseph Baran</t>
  </si>
  <si>
    <t>TheCatDaddy</t>
  </si>
  <si>
    <t>Jim Elek</t>
  </si>
  <si>
    <t>JimboBrownsFan</t>
  </si>
  <si>
    <t>Dillon Worley</t>
  </si>
  <si>
    <t>mdworley08</t>
  </si>
  <si>
    <t>Dave Williams</t>
  </si>
  <si>
    <t>PatriotPride</t>
  </si>
  <si>
    <t>Justin Throwe</t>
  </si>
  <si>
    <t>MinionMaster_X3</t>
  </si>
  <si>
    <t>Sean Hansen</t>
  </si>
  <si>
    <t>SeanOfTheDad</t>
  </si>
  <si>
    <t>Jordon Shaw</t>
  </si>
  <si>
    <t>FedUpFatGuy</t>
  </si>
  <si>
    <t>Joshua robert</t>
  </si>
  <si>
    <t>Dougiedog</t>
  </si>
  <si>
    <t>Jake Teague</t>
  </si>
  <si>
    <t>JakeTeague</t>
  </si>
  <si>
    <t>Jonathan Glaze</t>
  </si>
  <si>
    <t>Glaze127</t>
  </si>
  <si>
    <t>Dennis Coleman</t>
  </si>
  <si>
    <t>jaknow99</t>
  </si>
  <si>
    <t>Chris Ancipink</t>
  </si>
  <si>
    <t>knipicna</t>
  </si>
  <si>
    <t>Russ Dilley</t>
  </si>
  <si>
    <t>CatchEm_All</t>
  </si>
  <si>
    <t>Mark Verlaan</t>
  </si>
  <si>
    <t>Puddlz_24_7</t>
  </si>
  <si>
    <t>Eric Sorensen</t>
  </si>
  <si>
    <t>TnT_Dad</t>
  </si>
  <si>
    <t>Greg Bodkin</t>
  </si>
  <si>
    <t>Hffn_N_Pffn</t>
  </si>
  <si>
    <t>Joe Bertelloni</t>
  </si>
  <si>
    <t>Misterb17</t>
  </si>
  <si>
    <t>Andrew Hardesty</t>
  </si>
  <si>
    <t>DRU_Hards</t>
  </si>
  <si>
    <t>Adam Blum</t>
  </si>
  <si>
    <t>DadChef</t>
  </si>
  <si>
    <t>Bill Shannon</t>
  </si>
  <si>
    <t>billiamEWU</t>
  </si>
  <si>
    <t>Marcos Ahumada</t>
  </si>
  <si>
    <t>Chafed_Taint</t>
  </si>
  <si>
    <t>Scott Estock</t>
  </si>
  <si>
    <t>GetYourDirtRite</t>
  </si>
  <si>
    <t>Ashley Parr</t>
  </si>
  <si>
    <t>AshParr</t>
  </si>
  <si>
    <t>Tyler Grenville</t>
  </si>
  <si>
    <t>Rides4poptarts</t>
  </si>
  <si>
    <t>Brett Belden</t>
  </si>
  <si>
    <t>BrettOnTheBike</t>
  </si>
  <si>
    <t>Bryan Beckman</t>
  </si>
  <si>
    <t>almaamulek</t>
  </si>
  <si>
    <t>Jeff Bagalis</t>
  </si>
  <si>
    <t>BhamBro</t>
  </si>
  <si>
    <t>Ryan Marshall</t>
  </si>
  <si>
    <t>4_A_Dad_Bod_Mod</t>
  </si>
  <si>
    <t>Anwar R Cameron</t>
  </si>
  <si>
    <t>DocCam71</t>
  </si>
  <si>
    <t>Aaron Rowley</t>
  </si>
  <si>
    <t>PayMeTwice</t>
  </si>
  <si>
    <t>Dave McCrae</t>
  </si>
  <si>
    <t>McBeard</t>
  </si>
  <si>
    <t>Scott Witkowsky</t>
  </si>
  <si>
    <t>Boaty_McFloaty</t>
  </si>
  <si>
    <t>Steve Szeszko</t>
  </si>
  <si>
    <t>Thunder_Buddy</t>
  </si>
  <si>
    <t>Dominick Feriozzi</t>
  </si>
  <si>
    <t>SpintelChief</t>
  </si>
  <si>
    <t>Steven Melendez</t>
  </si>
  <si>
    <t>FitdadBod_83</t>
  </si>
  <si>
    <t>Michael Gladstone</t>
  </si>
  <si>
    <t>GladdyDaddy</t>
  </si>
  <si>
    <t>Pe Rey</t>
  </si>
  <si>
    <t>pete_reynolds</t>
  </si>
  <si>
    <t>Dusty werner</t>
  </si>
  <si>
    <t>Wernerd46</t>
  </si>
  <si>
    <t>James Wall</t>
  </si>
  <si>
    <t>jigglyjames</t>
  </si>
  <si>
    <t>James Engler</t>
  </si>
  <si>
    <t>GirldadCoachCPA</t>
  </si>
  <si>
    <t>Justin Thompson</t>
  </si>
  <si>
    <t>jrthompson83</t>
  </si>
  <si>
    <t>Shawn Kennedy</t>
  </si>
  <si>
    <t>SKennedy504</t>
  </si>
  <si>
    <t>Kurt Grizzard</t>
  </si>
  <si>
    <t>NyYanksFan99</t>
  </si>
  <si>
    <t>Elisha Harrison</t>
  </si>
  <si>
    <t>Dadalorian_of_3</t>
  </si>
  <si>
    <t>John Kovas</t>
  </si>
  <si>
    <t>ChipTheJet</t>
  </si>
  <si>
    <t>Eric Esteva</t>
  </si>
  <si>
    <t>Eric_EE</t>
  </si>
  <si>
    <t>Greg Popowitz</t>
  </si>
  <si>
    <t>Ramblin_Wreck02</t>
  </si>
  <si>
    <t>David Lee</t>
  </si>
  <si>
    <t>leebles</t>
  </si>
  <si>
    <t>Mike Nulicek</t>
  </si>
  <si>
    <t>_MIKE_DROP_</t>
  </si>
  <si>
    <t>John Lorenz</t>
  </si>
  <si>
    <t>JohnLor</t>
  </si>
  <si>
    <t>Rocky Phillips</t>
  </si>
  <si>
    <t>RockyTacos</t>
  </si>
  <si>
    <t>Richard Wasleski</t>
  </si>
  <si>
    <t>thewazz1</t>
  </si>
  <si>
    <t>Dan Panock</t>
  </si>
  <si>
    <t>IansDad</t>
  </si>
  <si>
    <t>Tim Six</t>
  </si>
  <si>
    <t>CheckSix35</t>
  </si>
  <si>
    <t>Mike Miller</t>
  </si>
  <si>
    <t>Mikestown</t>
  </si>
  <si>
    <t>Marc Anthony Otero</t>
  </si>
  <si>
    <t>RagePlusUltra</t>
  </si>
  <si>
    <t>JP Sredzinski</t>
  </si>
  <si>
    <t>JPnow</t>
  </si>
  <si>
    <t>Ernest Yuen</t>
  </si>
  <si>
    <t>ilooksik_at_50</t>
  </si>
  <si>
    <t>Rob Lato</t>
  </si>
  <si>
    <t>AvereFede</t>
  </si>
  <si>
    <t>Bob Brady</t>
  </si>
  <si>
    <t>rpbrady</t>
  </si>
  <si>
    <t>Chris Francis</t>
  </si>
  <si>
    <t>SeeMack5</t>
  </si>
  <si>
    <t>Adam Moore</t>
  </si>
  <si>
    <t>AdamWM135</t>
  </si>
  <si>
    <t>Jacob Manley</t>
  </si>
  <si>
    <t>JakeMan1</t>
  </si>
  <si>
    <t>Brent Frank</t>
  </si>
  <si>
    <t>Sparky6</t>
  </si>
  <si>
    <t>Kevin Ring</t>
  </si>
  <si>
    <t>MrDiamondRing</t>
  </si>
  <si>
    <t>Michael Morrone</t>
  </si>
  <si>
    <t>McRones</t>
  </si>
  <si>
    <t>William Green</t>
  </si>
  <si>
    <t>Darthbillium</t>
  </si>
  <si>
    <t>Tyler Russell</t>
  </si>
  <si>
    <t>Vettecitydad</t>
  </si>
  <si>
    <t>Scott Dishman</t>
  </si>
  <si>
    <t>SmokinDish</t>
  </si>
  <si>
    <t>Ian Everdell</t>
  </si>
  <si>
    <t>CantEatJustOne</t>
  </si>
  <si>
    <t>Howard Ward</t>
  </si>
  <si>
    <t>DeeTective2409</t>
  </si>
  <si>
    <t>Jonathan Edward</t>
  </si>
  <si>
    <t>JGtheFNP</t>
  </si>
  <si>
    <t>Rob Soltesz</t>
  </si>
  <si>
    <t>bobbyfranks</t>
  </si>
  <si>
    <t>Jeremiah Six</t>
  </si>
  <si>
    <t>Hate2Wrkout</t>
  </si>
  <si>
    <t>Timothy Karaso</t>
  </si>
  <si>
    <t>KongCrete</t>
  </si>
  <si>
    <t>Josh Arnkoff</t>
  </si>
  <si>
    <t>CrimeDawg</t>
  </si>
  <si>
    <t>Bradley Lane</t>
  </si>
  <si>
    <t>BradTheGirlDad</t>
  </si>
  <si>
    <t>Kyle Hundt</t>
  </si>
  <si>
    <t>BeAGoldfishOn12</t>
  </si>
  <si>
    <t>Jordan Mason</t>
  </si>
  <si>
    <t>JBenStrugglin</t>
  </si>
  <si>
    <t>Kirk Evans</t>
  </si>
  <si>
    <t>KirkEvans</t>
  </si>
  <si>
    <t>Caleb Kirkish</t>
  </si>
  <si>
    <t>kirkyfish</t>
  </si>
  <si>
    <t>Ray Lau</t>
  </si>
  <si>
    <t>RLau78</t>
  </si>
  <si>
    <t>Jeff Richards</t>
  </si>
  <si>
    <t>jeffrichards</t>
  </si>
  <si>
    <t>Kurtis Voorhees</t>
  </si>
  <si>
    <t>MISTER_KURTIS</t>
  </si>
  <si>
    <t>Donald Pospisil</t>
  </si>
  <si>
    <t>TheDon07</t>
  </si>
  <si>
    <t>Mitchell Jordan K</t>
  </si>
  <si>
    <t>InMyBag</t>
  </si>
  <si>
    <t>Nicholas Edward</t>
  </si>
  <si>
    <t>BayStatePilgrim</t>
  </si>
  <si>
    <t>Lee evans</t>
  </si>
  <si>
    <t>Fatlad_2_fitdad</t>
  </si>
  <si>
    <t>David Gomez</t>
  </si>
  <si>
    <t>I_PulledAHammy</t>
  </si>
  <si>
    <t>Darrin Scott</t>
  </si>
  <si>
    <t>Darrinstar</t>
  </si>
  <si>
    <t>Neal Mortimer</t>
  </si>
  <si>
    <t>RacetheTrain181</t>
  </si>
  <si>
    <t>Jesse Hicks</t>
  </si>
  <si>
    <t>GhostRider856</t>
  </si>
  <si>
    <t>Bryan Crum</t>
  </si>
  <si>
    <t>Crummer18</t>
  </si>
  <si>
    <t>R.K. Cox</t>
  </si>
  <si>
    <t>BluegrassRebel</t>
  </si>
  <si>
    <t>Scott Butler</t>
  </si>
  <si>
    <t>SharkLawyer</t>
  </si>
  <si>
    <t>Aaron Morgan</t>
  </si>
  <si>
    <t>Moosemorgan</t>
  </si>
  <si>
    <t>Adam Frink</t>
  </si>
  <si>
    <t>Frinkanator</t>
  </si>
  <si>
    <t>Nick Hirsch</t>
  </si>
  <si>
    <t>Saint_Nick</t>
  </si>
  <si>
    <t>David Bagshaw</t>
  </si>
  <si>
    <t>English_David</t>
  </si>
  <si>
    <t>Jaret Darrell</t>
  </si>
  <si>
    <t>Out4EhRip</t>
  </si>
  <si>
    <t>Tyler Funderburke</t>
  </si>
  <si>
    <t>DadPeddler</t>
  </si>
  <si>
    <t>Donnell Powell</t>
  </si>
  <si>
    <t>Justdlwp</t>
  </si>
  <si>
    <t>Justin Fifield</t>
  </si>
  <si>
    <t>Justang2</t>
  </si>
  <si>
    <t>Trent Karr</t>
  </si>
  <si>
    <t>New_Me</t>
  </si>
  <si>
    <t>Brian Estock</t>
  </si>
  <si>
    <t>bestock16</t>
  </si>
  <si>
    <t>Ryan McMahon</t>
  </si>
  <si>
    <t>Ryan_Mc83</t>
  </si>
  <si>
    <t>Christopher Stehr</t>
  </si>
  <si>
    <t>Chris_YNWA_921</t>
  </si>
  <si>
    <t>Jordan JL</t>
  </si>
  <si>
    <t>GiveitSomeBeans</t>
  </si>
  <si>
    <t>David Greenberg</t>
  </si>
  <si>
    <t>GirlDadSpinnin</t>
  </si>
  <si>
    <t>Tyler Carmichael</t>
  </si>
  <si>
    <t>RuffRiderTC</t>
  </si>
  <si>
    <t>Brad McGinnis</t>
  </si>
  <si>
    <t>Grateful-_Dad_TX</t>
  </si>
  <si>
    <t>Dustin Vallus</t>
  </si>
  <si>
    <t>dgvallus</t>
  </si>
  <si>
    <t>Robert Gibson</t>
  </si>
  <si>
    <t>GibbyGreenGo</t>
  </si>
  <si>
    <t>Mark Montinola Del Rosario</t>
  </si>
  <si>
    <t>markmdr420</t>
  </si>
  <si>
    <t>Jonathon Brindley</t>
  </si>
  <si>
    <t>Jbrinny</t>
  </si>
  <si>
    <t>Andrew Darin</t>
  </si>
  <si>
    <t>nevertougher</t>
  </si>
  <si>
    <t>Brian Stroud</t>
  </si>
  <si>
    <t>Carolina_BS</t>
  </si>
  <si>
    <t>Adam Reed</t>
  </si>
  <si>
    <t>Cool_dad69</t>
  </si>
  <si>
    <t>Jake Ryan</t>
  </si>
  <si>
    <t>jfrias165</t>
  </si>
  <si>
    <t>Daniel Johnston</t>
  </si>
  <si>
    <t>MrJohnston3</t>
  </si>
  <si>
    <t>Andrew durling</t>
  </si>
  <si>
    <t>Itrade4it21</t>
  </si>
  <si>
    <t>Kevin Brodeur</t>
  </si>
  <si>
    <t>RevvinKevin1</t>
  </si>
  <si>
    <t>Andrew Cipriano</t>
  </si>
  <si>
    <t>CippaRamma</t>
  </si>
  <si>
    <t>Jeffrey Greenblatt</t>
  </si>
  <si>
    <t>GreenMachine_</t>
  </si>
  <si>
    <t>Michael Sprague</t>
  </si>
  <si>
    <t>BikeMamba</t>
  </si>
  <si>
    <t>Rich Gurr</t>
  </si>
  <si>
    <t>J1mmyleg</t>
  </si>
  <si>
    <t>Juan B. Rodriguez</t>
  </si>
  <si>
    <t>DadofCheetahs</t>
  </si>
  <si>
    <t>Jon Leonhardt</t>
  </si>
  <si>
    <t>impulse85</t>
  </si>
  <si>
    <t>willrey79</t>
  </si>
  <si>
    <t>Michael Michael motorcycle</t>
  </si>
  <si>
    <t>Cyclinmichaelin</t>
  </si>
  <si>
    <t>Chuck Dangelo</t>
  </si>
  <si>
    <t>GetChuckingFit</t>
  </si>
  <si>
    <t>Carl Knable</t>
  </si>
  <si>
    <t>DadBodNoMo21</t>
  </si>
  <si>
    <t>David Kane</t>
  </si>
  <si>
    <t>Kane_Train</t>
  </si>
  <si>
    <t>Steve Radoslovich</t>
  </si>
  <si>
    <t>RAD_Dadoslovich</t>
  </si>
  <si>
    <t>Bill Guiberson</t>
  </si>
  <si>
    <t>One_11</t>
  </si>
  <si>
    <t>Anthony Hatch</t>
  </si>
  <si>
    <t>GaysianBiker</t>
  </si>
  <si>
    <t>Geoff Kreiling</t>
  </si>
  <si>
    <t>GeoffK</t>
  </si>
  <si>
    <t>Matt Elston</t>
  </si>
  <si>
    <t>Elstonpartyof5</t>
  </si>
  <si>
    <t>Pete Kassly</t>
  </si>
  <si>
    <t>Hey_Peter_Man</t>
  </si>
  <si>
    <t>Rob Vance</t>
  </si>
  <si>
    <t>RobV123</t>
  </si>
  <si>
    <t>Eroundtree</t>
  </si>
  <si>
    <t>Gene16</t>
  </si>
  <si>
    <t>Jake Heathcoat</t>
  </si>
  <si>
    <t>TortoiseJake</t>
  </si>
  <si>
    <t>Matthew Corrin</t>
  </si>
  <si>
    <t>Matt_C556</t>
  </si>
  <si>
    <t>Richard Kendrick</t>
  </si>
  <si>
    <t>DodgyNarwhal</t>
  </si>
  <si>
    <t>US - Eastern Time</t>
  </si>
  <si>
    <t>Thursday Morning (5a - 1030a)</t>
  </si>
  <si>
    <t>8:30 AM</t>
  </si>
  <si>
    <t>5:30 AM</t>
  </si>
  <si>
    <t>US - Pacific Time</t>
  </si>
  <si>
    <t>Thursday Evening (5p - 10p)</t>
  </si>
  <si>
    <t>9:00 PM</t>
  </si>
  <si>
    <t>Wednesday Evening (5pm or later)</t>
  </si>
  <si>
    <t>5:00 PM</t>
  </si>
  <si>
    <t>5:00 AM</t>
  </si>
  <si>
    <t>6:30 AM</t>
  </si>
  <si>
    <t>US - Central Time</t>
  </si>
  <si>
    <t>Friday VERY Early Morning (before 8am US Eastern)</t>
  </si>
  <si>
    <t>Thursday Midday (11a - 430p)</t>
  </si>
  <si>
    <t>12:00 PM</t>
  </si>
  <si>
    <t>7:30 AM</t>
  </si>
  <si>
    <t>5:30 PM</t>
  </si>
  <si>
    <t>11:30 AM</t>
  </si>
  <si>
    <t>8:00 PM</t>
  </si>
  <si>
    <t>9:30 PM</t>
  </si>
  <si>
    <t>7:00 PM</t>
  </si>
  <si>
    <t>6:00 PM</t>
  </si>
  <si>
    <t>6:00 AM</t>
  </si>
  <si>
    <t>6:30 PM</t>
  </si>
  <si>
    <t>8:30 PM</t>
  </si>
  <si>
    <t>US - Mountain Time</t>
  </si>
  <si>
    <t>11:00 AM</t>
  </si>
  <si>
    <t>UK - British GMT</t>
  </si>
  <si>
    <t>8:00 AM</t>
  </si>
  <si>
    <t>9:00 AM</t>
  </si>
  <si>
    <t>1:00 PM</t>
  </si>
  <si>
    <t>2:00 PM</t>
  </si>
  <si>
    <t>4:00 PM</t>
  </si>
  <si>
    <t>10:00 AM</t>
  </si>
  <si>
    <t>9:30 AM</t>
  </si>
  <si>
    <t>3:00 PM</t>
  </si>
  <si>
    <t>7:00 AM</t>
  </si>
  <si>
    <t>12:30 PM</t>
  </si>
  <si>
    <t>4:30 PM</t>
  </si>
  <si>
    <t>10:00 PM</t>
  </si>
  <si>
    <t>OTHER</t>
  </si>
  <si>
    <t>7:30 PM</t>
  </si>
  <si>
    <t>10:30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</si>
</sst>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3" borderId="0" xfId="0" applyFont="1" applyFill="1" applyAlignment="1">
      <alignment vertical="top"/>
    </xf>
    <xf numFmtId="164" fontId="5" fillId="3" borderId="0" xfId="1" applyNumberFormat="1" applyFont="1" applyFill="1"/>
    <xf numFmtId="0" fontId="0" fillId="3" borderId="0" xfId="0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10" fillId="3" borderId="0" xfId="0" applyFont="1" applyFill="1" applyAlignment="1" applyProtection="1">
      <alignment horizontal="left" vertical="center" wrapText="1"/>
    </xf>
    <xf numFmtId="0" fontId="11" fillId="6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9" fillId="6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9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9" fillId="8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left" vertical="center"/>
    </xf>
    <xf numFmtId="0" fontId="9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11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center"/>
    </xf>
    <xf numFmtId="0" fontId="6" fillId="7" borderId="0" xfId="0" applyFont="1" applyFill="1" applyAlignment="1">
      <alignment horizontal="lef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542925</xdr:colOff>
      <xdr:row>12</xdr:row>
      <xdr:rowOff>247650</xdr:rowOff>
    </xdr:from>
    <xdr:to>
      <xdr:col>23</xdr:col>
      <xdr:colOff>152400</xdr:colOff>
      <xdr:row>16</xdr:row>
      <xdr:rowOff>49645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0775" y="3143250"/>
          <a:ext cx="2047875" cy="716395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1"/>
  <sheetViews>
    <sheetView tabSelected="1" workbookViewId="0">
      <selection activeCell="A99" sqref="A99"/>
    </sheetView>
  </sheetViews>
  <sheetFormatPr defaultColWidth="9.140625" defaultRowHeight="15.75" x14ac:dyDescent="0.25"/>
  <cols>
    <col min="1" max="1" width="18.85546875" style="67" customWidth="1"/>
    <col min="2" max="2" width="29.42578125" style="67" customWidth="1"/>
    <col min="3" max="3" width="24" style="67" customWidth="1"/>
    <col min="4" max="4" width="13" style="67" customWidth="1"/>
    <col min="5" max="5" width="4.5703125" style="10" customWidth="1"/>
    <col min="6" max="6" width="19.7109375" style="30" customWidth="1"/>
    <col min="7" max="7" width="18.42578125" style="24" customWidth="1"/>
    <col min="8" max="8" width="25.85546875" style="25" customWidth="1"/>
    <col min="9" max="9" width="34.28515625" style="25" customWidth="1"/>
    <col min="10" max="10" width="16.28515625" style="25" customWidth="1"/>
    <col min="11" max="12" width="15.85546875" style="25" customWidth="1"/>
    <col min="13" max="13" width="2.7109375" style="25" customWidth="1"/>
    <col min="14" max="14" width="22.140625" style="25" customWidth="1"/>
    <col min="15" max="15" width="14" style="26" customWidth="1"/>
    <col min="16" max="18" width="13.85546875" style="27" customWidth="1"/>
    <col min="19" max="19" width="14.28515625" style="25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3" s="17" customFormat="1" ht="44.25" customHeight="1" x14ac:dyDescent="0.25">
      <c r="A1" s="55" t="s">
        <v>7</v>
      </c>
      <c r="B1" s="55" t="s">
        <v>0</v>
      </c>
      <c r="C1" s="55" t="s">
        <v>1</v>
      </c>
      <c r="D1" s="55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3" x14ac:dyDescent="0.25">
      <c r="A2" s="64" t="s">
        <v>29</v>
      </c>
      <c r="B2" s="57" t="s">
        <v>523</v>
      </c>
      <c r="C2" s="57" t="s">
        <v>524</v>
      </c>
      <c r="D2" s="57">
        <v>427</v>
      </c>
      <c r="E2" s="5"/>
      <c r="F2" s="23">
        <f>D2*0.94</f>
        <v>401.38</v>
      </c>
      <c r="G2" s="24">
        <f>IF(O2="Not Found",0,F2)</f>
        <v>0</v>
      </c>
      <c r="H2" s="43"/>
      <c r="I2" s="43"/>
      <c r="J2" s="43"/>
      <c r="K2" s="43"/>
      <c r="L2" s="43"/>
      <c r="O2" s="26" t="str">
        <f>IFERROR(VLOOKUP(C:C,'Results Data'!A:F,6,FALSE), "Not Found")</f>
        <v>Not Found</v>
      </c>
      <c r="P2" s="27" t="str">
        <f>IFERROR(VLOOKUP(C:C,'Results Data'!A:L,12,FALSE), "Not Found")</f>
        <v>Not Found</v>
      </c>
      <c r="Q2" s="27" t="b">
        <f>AND('RIDE DATA'!$A$5&lt;'Registration Data'!$P254,'RIDE DATA'!$B$5&gt;'Registration Data'!$P254)</f>
        <v>0</v>
      </c>
      <c r="R2" s="27">
        <f>IF(Q2=TRUE,O2*0.03,0)</f>
        <v>0</v>
      </c>
      <c r="S2" s="25">
        <f>COUNTIF('Historical Registration Data'!D:D,'Registration Data'!C254)</f>
        <v>0</v>
      </c>
      <c r="T2" s="28" t="e">
        <f>R2+O2</f>
        <v>#VALUE!</v>
      </c>
      <c r="U2" s="29" t="e">
        <f>T2/F2</f>
        <v>#VALUE!</v>
      </c>
      <c r="V2" s="44" t="e">
        <f>IF(U2&gt;100%,((U2-1)*10000),0)</f>
        <v>#VALUE!</v>
      </c>
      <c r="W2" s="5"/>
    </row>
    <row r="3" spans="1:23" x14ac:dyDescent="0.25">
      <c r="A3" s="62" t="s">
        <v>28</v>
      </c>
      <c r="B3" s="57" t="s">
        <v>391</v>
      </c>
      <c r="C3" s="57" t="s">
        <v>392</v>
      </c>
      <c r="D3" s="57">
        <v>610</v>
      </c>
      <c r="E3" s="5"/>
      <c r="F3" s="23">
        <f>D3*0.94</f>
        <v>573.4</v>
      </c>
      <c r="G3" s="24">
        <f>IF(O3="Not Found",0,F3)</f>
        <v>0</v>
      </c>
      <c r="H3" s="43" t="s">
        <v>631</v>
      </c>
      <c r="I3" s="43" t="s">
        <v>627</v>
      </c>
      <c r="J3" s="43"/>
      <c r="K3" s="43"/>
      <c r="L3" s="43" t="s">
        <v>628</v>
      </c>
      <c r="O3" s="26" t="str">
        <f>IFERROR(VLOOKUP(C:C,'Results Data'!A:F,6,FALSE), "Not Found")</f>
        <v>Not Found</v>
      </c>
      <c r="P3" s="27" t="str">
        <f>IFERROR(VLOOKUP(C:C,'Results Data'!A:L,12,FALSE), "Not Found")</f>
        <v>Not Found</v>
      </c>
      <c r="Q3" s="27" t="b">
        <f>AND('RIDE DATA'!$A$5&lt;'Registration Data'!$P185,'RIDE DATA'!$B$5&gt;'Registration Data'!$P185)</f>
        <v>0</v>
      </c>
      <c r="R3" s="27">
        <f>IF(Q3=TRUE,O3*0.03,0)</f>
        <v>0</v>
      </c>
      <c r="S3" s="25">
        <f>COUNTIF('Historical Registration Data'!D:D,'Registration Data'!C185)</f>
        <v>0</v>
      </c>
      <c r="T3" s="28" t="e">
        <f>R3+O3</f>
        <v>#VALUE!</v>
      </c>
      <c r="U3" s="29" t="e">
        <f>T3/F3</f>
        <v>#VALUE!</v>
      </c>
      <c r="V3" s="44" t="e">
        <f>IF(U3&gt;100%,((U3-1)*10000),0)</f>
        <v>#VALUE!</v>
      </c>
      <c r="W3" s="5"/>
    </row>
    <row r="4" spans="1:23" x14ac:dyDescent="0.25">
      <c r="A4" s="65" t="s">
        <v>26</v>
      </c>
      <c r="B4" s="59" t="s">
        <v>132</v>
      </c>
      <c r="C4" s="59" t="s">
        <v>133</v>
      </c>
      <c r="D4" s="59">
        <v>366</v>
      </c>
      <c r="E4" s="11"/>
      <c r="F4" s="23">
        <f>D4*0.94</f>
        <v>344.03999999999996</v>
      </c>
      <c r="G4" s="24">
        <f>IF(O4="Not Found",0,F4)</f>
        <v>0</v>
      </c>
      <c r="H4" s="43" t="s">
        <v>620</v>
      </c>
      <c r="I4" s="43"/>
      <c r="J4" s="43"/>
      <c r="K4" s="43"/>
      <c r="L4" s="43"/>
      <c r="O4" s="26" t="str">
        <f>IFERROR(VLOOKUP(C:C,'Results Data'!A:F,6,FALSE), "Not Found")</f>
        <v>Not Found</v>
      </c>
      <c r="P4" s="27" t="str">
        <f>IFERROR(VLOOKUP(C:C,'Results Data'!A:L,12,FALSE), "Not Found")</f>
        <v>Not Found</v>
      </c>
      <c r="Q4" s="27" t="b">
        <f>AND('RIDE DATA'!$A$5&lt;'Registration Data'!$P53,'RIDE DATA'!$B$5&gt;'Registration Data'!$P53)</f>
        <v>0</v>
      </c>
      <c r="R4" s="27">
        <f>IF(Q4=TRUE,O4*0.03,0)</f>
        <v>0</v>
      </c>
      <c r="S4" s="25">
        <f>COUNTIF('Historical Registration Data'!D:D,'Registration Data'!C53)</f>
        <v>0</v>
      </c>
      <c r="T4" s="28" t="e">
        <f>R4+O4</f>
        <v>#VALUE!</v>
      </c>
      <c r="U4" s="29" t="e">
        <f>T4/F4</f>
        <v>#VALUE!</v>
      </c>
      <c r="V4" s="44" t="e">
        <f>IF(U4&gt;100%,((U4-1)*10000),0)</f>
        <v>#VALUE!</v>
      </c>
    </row>
    <row r="5" spans="1:23" x14ac:dyDescent="0.25">
      <c r="A5" s="64" t="s">
        <v>29</v>
      </c>
      <c r="B5" s="57" t="s">
        <v>369</v>
      </c>
      <c r="C5" s="57" t="s">
        <v>370</v>
      </c>
      <c r="D5" s="57">
        <v>322</v>
      </c>
      <c r="E5" s="5"/>
      <c r="F5" s="23">
        <f>D5*0.94</f>
        <v>302.68</v>
      </c>
      <c r="G5" s="24">
        <f>IF(O5="Not Found",0,F5)</f>
        <v>0</v>
      </c>
      <c r="H5" s="43"/>
      <c r="I5" s="43"/>
      <c r="J5" s="43"/>
      <c r="K5" s="43"/>
      <c r="L5" s="43"/>
      <c r="O5" s="26" t="str">
        <f>IFERROR(VLOOKUP(C:C,'Results Data'!A:F,6,FALSE), "Not Found")</f>
        <v>Not Found</v>
      </c>
      <c r="P5" s="27" t="str">
        <f>IFERROR(VLOOKUP(C:C,'Results Data'!A:L,12,FALSE), "Not Found")</f>
        <v>Not Found</v>
      </c>
      <c r="Q5" s="27" t="b">
        <f>AND('RIDE DATA'!$A$5&lt;'Registration Data'!$P174,'RIDE DATA'!$B$5&gt;'Registration Data'!$P174)</f>
        <v>0</v>
      </c>
      <c r="R5" s="27">
        <f>IF(Q5=TRUE,O5*0.03,0)</f>
        <v>0</v>
      </c>
      <c r="S5" s="25">
        <f>COUNTIF('Historical Registration Data'!D:D,'Registration Data'!C174)</f>
        <v>0</v>
      </c>
      <c r="T5" s="28" t="e">
        <f>R5+O5</f>
        <v>#VALUE!</v>
      </c>
      <c r="U5" s="29" t="e">
        <f>T5/F5</f>
        <v>#VALUE!</v>
      </c>
      <c r="V5" s="44" t="e">
        <f>IF(U5&gt;100%,((U5-1)*10000),0)</f>
        <v>#VALUE!</v>
      </c>
      <c r="W5" s="5"/>
    </row>
    <row r="6" spans="1:23" x14ac:dyDescent="0.25">
      <c r="A6" s="65" t="s">
        <v>26</v>
      </c>
      <c r="B6" s="59" t="s">
        <v>36</v>
      </c>
      <c r="C6" s="59" t="s">
        <v>37</v>
      </c>
      <c r="D6" s="59">
        <v>515</v>
      </c>
      <c r="E6" s="11"/>
      <c r="F6" s="23">
        <f>D6*0.94</f>
        <v>484.09999999999997</v>
      </c>
      <c r="G6" s="24">
        <f>IF(O6="Not Found",0,F6)</f>
        <v>0</v>
      </c>
      <c r="H6" s="43" t="s">
        <v>620</v>
      </c>
      <c r="I6" s="43" t="s">
        <v>621</v>
      </c>
      <c r="J6" s="43" t="s">
        <v>623</v>
      </c>
      <c r="K6" s="43"/>
      <c r="L6" s="43"/>
      <c r="O6" s="26" t="str">
        <f>IFERROR(VLOOKUP(C:C,'Results Data'!A:F,6,FALSE), "Not Found")</f>
        <v>Not Found</v>
      </c>
      <c r="P6" s="27" t="str">
        <f>IFERROR(VLOOKUP(C:C,'Results Data'!A:L,12,FALSE), "Not Found")</f>
        <v>Not Found</v>
      </c>
      <c r="Q6" s="27" t="b">
        <f>AND('RIDE DATA'!$A$5&lt;'Registration Data'!$P4,'RIDE DATA'!$B$5&gt;'Registration Data'!$P4)</f>
        <v>0</v>
      </c>
      <c r="R6" s="27">
        <f>IF(Q6=TRUE,O6*0.03,0)</f>
        <v>0</v>
      </c>
      <c r="S6" s="25">
        <f>COUNTIF('Historical Registration Data'!D:D,'Registration Data'!C4)</f>
        <v>0</v>
      </c>
      <c r="T6" s="28" t="e">
        <f>R6+O6</f>
        <v>#VALUE!</v>
      </c>
      <c r="U6" s="29" t="e">
        <f>T6/F6</f>
        <v>#VALUE!</v>
      </c>
      <c r="V6" s="44" t="e">
        <f>IF(U6&gt;100%,((U6-1)*10000),0)</f>
        <v>#VALUE!</v>
      </c>
    </row>
    <row r="7" spans="1:23" x14ac:dyDescent="0.25">
      <c r="A7" s="61" t="s">
        <v>28</v>
      </c>
      <c r="B7" s="59" t="s">
        <v>258</v>
      </c>
      <c r="C7" s="59" t="s">
        <v>259</v>
      </c>
      <c r="D7" s="59">
        <v>512</v>
      </c>
      <c r="E7" s="11"/>
      <c r="F7" s="23">
        <f>D7*0.94</f>
        <v>481.28</v>
      </c>
      <c r="G7" s="24">
        <f>IF(O7="Not Found",0,F7)</f>
        <v>0</v>
      </c>
      <c r="H7" s="43" t="s">
        <v>631</v>
      </c>
      <c r="I7" s="43" t="s">
        <v>633</v>
      </c>
      <c r="J7" s="43"/>
      <c r="K7" s="43" t="s">
        <v>655</v>
      </c>
      <c r="L7" s="43"/>
      <c r="O7" s="26" t="str">
        <f>IFERROR(VLOOKUP(C:C,'Results Data'!A:F,6,FALSE), "Not Found")</f>
        <v>Not Found</v>
      </c>
      <c r="P7" s="27" t="str">
        <f>IFERROR(VLOOKUP(C:C,'Results Data'!A:L,12,FALSE), "Not Found")</f>
        <v>Not Found</v>
      </c>
      <c r="Q7" s="27" t="b">
        <f>AND('RIDE DATA'!$A$5&lt;'Registration Data'!$P116,'RIDE DATA'!$B$5&gt;'Registration Data'!$P116)</f>
        <v>0</v>
      </c>
      <c r="R7" s="27">
        <f>IF(Q7=TRUE,O7*0.03,0)</f>
        <v>0</v>
      </c>
      <c r="S7" s="25">
        <f>COUNTIF('Historical Registration Data'!D:D,'Registration Data'!C116)</f>
        <v>0</v>
      </c>
      <c r="T7" s="28" t="e">
        <f>R7+O7</f>
        <v>#VALUE!</v>
      </c>
      <c r="U7" s="29" t="e">
        <f>T7/F7</f>
        <v>#VALUE!</v>
      </c>
      <c r="V7" s="44" t="e">
        <f>IF(U7&gt;100%,((U7-1)*10000),0)</f>
        <v>#VALUE!</v>
      </c>
    </row>
    <row r="8" spans="1:23" x14ac:dyDescent="0.25">
      <c r="A8" s="66" t="s">
        <v>26</v>
      </c>
      <c r="B8" s="57" t="s">
        <v>525</v>
      </c>
      <c r="C8" s="57" t="s">
        <v>526</v>
      </c>
      <c r="D8" s="57">
        <v>414</v>
      </c>
      <c r="E8" s="5"/>
      <c r="F8" s="23">
        <f>D8*0.94</f>
        <v>389.15999999999997</v>
      </c>
      <c r="G8" s="24">
        <f>IF(O8="Not Found",0,F8)</f>
        <v>0</v>
      </c>
      <c r="H8" s="43" t="s">
        <v>620</v>
      </c>
      <c r="I8" s="43"/>
      <c r="J8" s="43"/>
      <c r="K8" s="43"/>
      <c r="L8" s="43"/>
      <c r="O8" s="26" t="str">
        <f>IFERROR(VLOOKUP(C:C,'Results Data'!A:F,6,FALSE), "Not Found")</f>
        <v>Not Found</v>
      </c>
      <c r="P8" s="27" t="str">
        <f>IFERROR(VLOOKUP(C:C,'Results Data'!A:L,12,FALSE), "Not Found")</f>
        <v>Not Found</v>
      </c>
      <c r="Q8" s="27" t="b">
        <f>AND('RIDE DATA'!$A$5&lt;'Registration Data'!$P255,'RIDE DATA'!$B$5&gt;'Registration Data'!$P255)</f>
        <v>0</v>
      </c>
      <c r="R8" s="27">
        <f>IF(Q8=TRUE,O8*0.03,0)</f>
        <v>0</v>
      </c>
      <c r="S8" s="25">
        <f>COUNTIF('Historical Registration Data'!D:D,'Registration Data'!C255)</f>
        <v>0</v>
      </c>
      <c r="T8" s="28" t="e">
        <f>R8+O8</f>
        <v>#VALUE!</v>
      </c>
      <c r="U8" s="29" t="e">
        <f>T8/F8</f>
        <v>#VALUE!</v>
      </c>
      <c r="V8" s="44" t="e">
        <f>IF(U8&gt;100%,((U8-1)*10000),0)</f>
        <v>#VALUE!</v>
      </c>
      <c r="W8" s="5"/>
    </row>
    <row r="9" spans="1:23" x14ac:dyDescent="0.25">
      <c r="A9" s="62" t="s">
        <v>28</v>
      </c>
      <c r="B9" s="57" t="s">
        <v>455</v>
      </c>
      <c r="C9" s="57" t="s">
        <v>456</v>
      </c>
      <c r="D9" s="57">
        <v>242</v>
      </c>
      <c r="E9" s="5"/>
      <c r="F9" s="23">
        <f>D9*0.94</f>
        <v>227.48</v>
      </c>
      <c r="G9" s="24">
        <f>IF(O9="Not Found",0,F9)</f>
        <v>0</v>
      </c>
      <c r="H9" s="43" t="s">
        <v>620</v>
      </c>
      <c r="I9" s="43" t="s">
        <v>621</v>
      </c>
      <c r="J9" s="43" t="s">
        <v>630</v>
      </c>
      <c r="K9" s="43"/>
      <c r="L9" s="43"/>
      <c r="O9" s="26" t="str">
        <f>IFERROR(VLOOKUP(C:C,'Results Data'!A:F,6,FALSE), "Not Found")</f>
        <v>Not Found</v>
      </c>
      <c r="P9" s="27" t="str">
        <f>IFERROR(VLOOKUP(C:C,'Results Data'!A:L,12,FALSE), "Not Found")</f>
        <v>Not Found</v>
      </c>
      <c r="Q9" s="27" t="b">
        <f>AND('RIDE DATA'!$A$5&lt;'Registration Data'!$P218,'RIDE DATA'!$B$5&gt;'Registration Data'!$P218)</f>
        <v>0</v>
      </c>
      <c r="R9" s="27">
        <f>IF(Q9=TRUE,O9*0.03,0)</f>
        <v>0</v>
      </c>
      <c r="S9" s="25">
        <f>COUNTIF('Historical Registration Data'!D:D,'Registration Data'!C218)</f>
        <v>0</v>
      </c>
      <c r="T9" s="28" t="e">
        <f>R9+O9</f>
        <v>#VALUE!</v>
      </c>
      <c r="U9" s="29" t="e">
        <f>T9/F9</f>
        <v>#VALUE!</v>
      </c>
      <c r="V9" s="44" t="e">
        <f>IF(U9&gt;100%,((U9-1)*10000),0)</f>
        <v>#VALUE!</v>
      </c>
      <c r="W9" s="5"/>
    </row>
    <row r="10" spans="1:23" x14ac:dyDescent="0.25">
      <c r="A10" s="62" t="s">
        <v>28</v>
      </c>
      <c r="B10" s="57" t="s">
        <v>567</v>
      </c>
      <c r="C10" s="57" t="s">
        <v>568</v>
      </c>
      <c r="D10" s="57">
        <v>348</v>
      </c>
      <c r="E10" s="5"/>
      <c r="F10" s="23">
        <f>D10*0.94</f>
        <v>327.12</v>
      </c>
      <c r="G10" s="24">
        <f>IF(O10="Not Found",0,F10)</f>
        <v>0</v>
      </c>
      <c r="H10" s="43" t="s">
        <v>631</v>
      </c>
      <c r="I10" s="43" t="s">
        <v>633</v>
      </c>
      <c r="J10" s="43"/>
      <c r="K10" s="43" t="s">
        <v>651</v>
      </c>
      <c r="L10" s="43"/>
      <c r="O10" s="26" t="str">
        <f>IFERROR(VLOOKUP(C:C,'Results Data'!A:F,6,FALSE), "Not Found")</f>
        <v>Not Found</v>
      </c>
      <c r="P10" s="27" t="str">
        <f>IFERROR(VLOOKUP(C:C,'Results Data'!A:L,12,FALSE), "Not Found")</f>
        <v>Not Found</v>
      </c>
      <c r="Q10" s="27" t="b">
        <f>AND('RIDE DATA'!$A$5&lt;'Registration Data'!$P277,'RIDE DATA'!$B$5&gt;'Registration Data'!$P277)</f>
        <v>0</v>
      </c>
      <c r="R10" s="27">
        <f>IF(Q10=TRUE,O10*0.03,0)</f>
        <v>0</v>
      </c>
      <c r="S10" s="25">
        <f>COUNTIF('Historical Registration Data'!D:D,'Registration Data'!C277)</f>
        <v>0</v>
      </c>
      <c r="T10" s="28" t="e">
        <f>R10+O10</f>
        <v>#VALUE!</v>
      </c>
      <c r="U10" s="29" t="e">
        <f>T10/F10</f>
        <v>#VALUE!</v>
      </c>
      <c r="V10" s="44" t="e">
        <f>IF(U10&gt;100%,((U10-1)*10000),0)</f>
        <v>#VALUE!</v>
      </c>
      <c r="W10" s="5"/>
    </row>
    <row r="11" spans="1:23" x14ac:dyDescent="0.25">
      <c r="A11" s="58" t="s">
        <v>25</v>
      </c>
      <c r="B11" s="59" t="s">
        <v>112</v>
      </c>
      <c r="C11" s="59" t="s">
        <v>113</v>
      </c>
      <c r="D11" s="59">
        <v>356</v>
      </c>
      <c r="E11" s="11"/>
      <c r="F11" s="23">
        <f>D11*0.94</f>
        <v>334.64</v>
      </c>
      <c r="G11" s="24">
        <f>IF(O11="Not Found",0,F11)</f>
        <v>0</v>
      </c>
      <c r="H11" s="43" t="s">
        <v>624</v>
      </c>
      <c r="I11" s="43"/>
      <c r="J11" s="43"/>
      <c r="K11" s="43"/>
      <c r="L11" s="43"/>
      <c r="O11" s="26" t="str">
        <f>IFERROR(VLOOKUP(C:C,'Results Data'!A:F,6,FALSE), "Not Found")</f>
        <v>Not Found</v>
      </c>
      <c r="P11" s="27" t="str">
        <f>IFERROR(VLOOKUP(C:C,'Results Data'!A:L,12,FALSE), "Not Found")</f>
        <v>Not Found</v>
      </c>
      <c r="Q11" s="27" t="b">
        <f>AND('RIDE DATA'!$A$5&lt;'Registration Data'!$P43,'RIDE DATA'!$B$5&gt;'Registration Data'!$P43)</f>
        <v>0</v>
      </c>
      <c r="R11" s="27">
        <f>IF(Q11=TRUE,O11*0.03,0)</f>
        <v>0</v>
      </c>
      <c r="S11" s="25">
        <f>COUNTIF('Historical Registration Data'!D:D,'Registration Data'!C43)</f>
        <v>0</v>
      </c>
      <c r="T11" s="28" t="e">
        <f>R11+O11</f>
        <v>#VALUE!</v>
      </c>
      <c r="U11" s="29" t="e">
        <f>T11/F11</f>
        <v>#VALUE!</v>
      </c>
      <c r="V11" s="44" t="e">
        <f>IF(U11&gt;100%,((U11-1)*10000),0)</f>
        <v>#VALUE!</v>
      </c>
    </row>
    <row r="12" spans="1:23" x14ac:dyDescent="0.25">
      <c r="A12" s="61" t="s">
        <v>28</v>
      </c>
      <c r="B12" s="59" t="s">
        <v>319</v>
      </c>
      <c r="C12" s="59" t="s">
        <v>320</v>
      </c>
      <c r="D12" s="59">
        <v>467</v>
      </c>
      <c r="E12" s="11"/>
      <c r="F12" s="23">
        <f>D12*0.94</f>
        <v>438.97999999999996</v>
      </c>
      <c r="G12" s="24">
        <f>IF(O12="Not Found",0,F12)</f>
        <v>0</v>
      </c>
      <c r="H12" s="43" t="s">
        <v>620</v>
      </c>
      <c r="I12" s="43" t="s">
        <v>627</v>
      </c>
      <c r="J12" s="43"/>
      <c r="K12" s="43"/>
      <c r="L12" s="43" t="s">
        <v>638</v>
      </c>
      <c r="O12" s="26" t="str">
        <f>IFERROR(VLOOKUP(C:C,'Results Data'!A:F,6,FALSE), "Not Found")</f>
        <v>Not Found</v>
      </c>
      <c r="P12" s="27" t="str">
        <f>IFERROR(VLOOKUP(C:C,'Results Data'!A:L,12,FALSE), "Not Found")</f>
        <v>Not Found</v>
      </c>
      <c r="Q12" s="27" t="b">
        <f>AND('RIDE DATA'!$A$5&lt;'Registration Data'!$P148,'RIDE DATA'!$B$5&gt;'Registration Data'!$P148)</f>
        <v>0</v>
      </c>
      <c r="R12" s="27">
        <f>IF(Q12=TRUE,O12*0.03,0)</f>
        <v>0</v>
      </c>
      <c r="S12" s="25">
        <f>COUNTIF('Historical Registration Data'!D:D,'Registration Data'!C148)</f>
        <v>0</v>
      </c>
      <c r="T12" s="28" t="e">
        <f>R12+O12</f>
        <v>#VALUE!</v>
      </c>
      <c r="U12" s="29" t="e">
        <f>T12/F12</f>
        <v>#VALUE!</v>
      </c>
      <c r="V12" s="44" t="e">
        <f>IF(U12&gt;100%,((U12-1)*10000),0)</f>
        <v>#VALUE!</v>
      </c>
    </row>
    <row r="13" spans="1:23" x14ac:dyDescent="0.25">
      <c r="A13" s="58" t="s">
        <v>25</v>
      </c>
      <c r="B13" s="59" t="s">
        <v>252</v>
      </c>
      <c r="C13" s="59" t="s">
        <v>253</v>
      </c>
      <c r="D13" s="59">
        <v>457</v>
      </c>
      <c r="E13" s="11"/>
      <c r="F13" s="23">
        <f>D13*0.94</f>
        <v>429.58</v>
      </c>
      <c r="G13" s="24">
        <f>IF(O13="Not Found",0,F13)</f>
        <v>0</v>
      </c>
      <c r="H13" s="43"/>
      <c r="I13" s="43"/>
      <c r="J13" s="43"/>
      <c r="K13" s="43"/>
      <c r="L13" s="43"/>
      <c r="O13" s="26" t="str">
        <f>IFERROR(VLOOKUP(C:C,'Results Data'!A:F,6,FALSE), "Not Found")</f>
        <v>Not Found</v>
      </c>
      <c r="P13" s="27" t="str">
        <f>IFERROR(VLOOKUP(C:C,'Results Data'!A:L,12,FALSE), "Not Found")</f>
        <v>Not Found</v>
      </c>
      <c r="Q13" s="27" t="b">
        <f>AND('RIDE DATA'!$A$5&lt;'Registration Data'!$P113,'RIDE DATA'!$B$5&gt;'Registration Data'!$P113)</f>
        <v>0</v>
      </c>
      <c r="R13" s="27">
        <f>IF(Q13=TRUE,O13*0.03,0)</f>
        <v>0</v>
      </c>
      <c r="S13" s="25">
        <f>COUNTIF('Historical Registration Data'!D:D,'Registration Data'!C113)</f>
        <v>0</v>
      </c>
      <c r="T13" s="28" t="e">
        <f>R13+O13</f>
        <v>#VALUE!</v>
      </c>
      <c r="U13" s="29" t="e">
        <f>T13/F13</f>
        <v>#VALUE!</v>
      </c>
      <c r="V13" s="44" t="e">
        <f>IF(U13&gt;100%,((U13-1)*10000),0)</f>
        <v>#VALUE!</v>
      </c>
    </row>
    <row r="14" spans="1:23" x14ac:dyDescent="0.25">
      <c r="A14" s="58" t="s">
        <v>25</v>
      </c>
      <c r="B14" s="59" t="s">
        <v>160</v>
      </c>
      <c r="C14" s="59" t="s">
        <v>161</v>
      </c>
      <c r="D14" s="59">
        <v>682</v>
      </c>
      <c r="E14" s="11"/>
      <c r="F14" s="23">
        <f>D14*0.94</f>
        <v>641.07999999999993</v>
      </c>
      <c r="G14" s="24">
        <f>IF(O14="Not Found",0,F14)</f>
        <v>0</v>
      </c>
      <c r="H14" s="43" t="s">
        <v>631</v>
      </c>
      <c r="I14" s="43"/>
      <c r="J14" s="43"/>
      <c r="K14" s="43"/>
      <c r="L14" s="43"/>
      <c r="O14" s="26" t="str">
        <f>IFERROR(VLOOKUP(C:C,'Results Data'!A:F,6,FALSE), "Not Found")</f>
        <v>Not Found</v>
      </c>
      <c r="P14" s="27" t="str">
        <f>IFERROR(VLOOKUP(C:C,'Results Data'!A:L,12,FALSE), "Not Found")</f>
        <v>Not Found</v>
      </c>
      <c r="Q14" s="27" t="b">
        <f>AND('RIDE DATA'!$A$5&lt;'Registration Data'!$P67,'RIDE DATA'!$B$5&gt;'Registration Data'!$P67)</f>
        <v>0</v>
      </c>
      <c r="R14" s="27">
        <f>IF(Q14=TRUE,O14*0.03,0)</f>
        <v>0</v>
      </c>
      <c r="S14" s="25">
        <f>COUNTIF('Historical Registration Data'!D:D,'Registration Data'!C67)</f>
        <v>0</v>
      </c>
      <c r="T14" s="28" t="e">
        <f>R14+O14</f>
        <v>#VALUE!</v>
      </c>
      <c r="U14" s="29" t="e">
        <f>T14/F14</f>
        <v>#VALUE!</v>
      </c>
      <c r="V14" s="44" t="e">
        <f>IF(U14&gt;100%,((U14-1)*10000),0)</f>
        <v>#VALUE!</v>
      </c>
    </row>
    <row r="15" spans="1:23" x14ac:dyDescent="0.25">
      <c r="A15" s="65" t="s">
        <v>26</v>
      </c>
      <c r="B15" s="59" t="s">
        <v>186</v>
      </c>
      <c r="C15" s="59" t="s">
        <v>187</v>
      </c>
      <c r="D15" s="59">
        <v>443</v>
      </c>
      <c r="E15" s="11"/>
      <c r="F15" s="23">
        <f>D15*0.94</f>
        <v>416.41999999999996</v>
      </c>
      <c r="G15" s="24">
        <f>IF(O15="Not Found",0,F15)</f>
        <v>0</v>
      </c>
      <c r="H15" s="43"/>
      <c r="I15" s="43"/>
      <c r="J15" s="43"/>
      <c r="K15" s="43"/>
      <c r="L15" s="43"/>
      <c r="O15" s="26" t="str">
        <f>IFERROR(VLOOKUP(C:C,'Results Data'!A:F,6,FALSE), "Not Found")</f>
        <v>Not Found</v>
      </c>
      <c r="P15" s="27" t="str">
        <f>IFERROR(VLOOKUP(C:C,'Results Data'!A:L,12,FALSE), "Not Found")</f>
        <v>Not Found</v>
      </c>
      <c r="Q15" s="27" t="b">
        <f>AND('RIDE DATA'!$A$5&lt;'Registration Data'!$P80,'RIDE DATA'!$B$5&gt;'Registration Data'!$P80)</f>
        <v>0</v>
      </c>
      <c r="R15" s="27">
        <f>IF(Q15=TRUE,O15*0.03,0)</f>
        <v>0</v>
      </c>
      <c r="S15" s="25">
        <f>COUNTIF('Historical Registration Data'!D:D,'Registration Data'!C80)</f>
        <v>0</v>
      </c>
      <c r="T15" s="28" t="e">
        <f>R15+O15</f>
        <v>#VALUE!</v>
      </c>
      <c r="U15" s="29" t="e">
        <f>T15/F15</f>
        <v>#VALUE!</v>
      </c>
      <c r="V15" s="44" t="e">
        <f>IF(U15&gt;100%,((U15-1)*10000),0)</f>
        <v>#VALUE!</v>
      </c>
    </row>
    <row r="16" spans="1:23" x14ac:dyDescent="0.25">
      <c r="A16" s="65" t="s">
        <v>26</v>
      </c>
      <c r="B16" s="59" t="s">
        <v>178</v>
      </c>
      <c r="C16" s="59" t="s">
        <v>179</v>
      </c>
      <c r="D16" s="59">
        <v>402</v>
      </c>
      <c r="E16" s="11"/>
      <c r="F16" s="23">
        <f>D16*0.94</f>
        <v>377.88</v>
      </c>
      <c r="G16" s="24">
        <f>IF(O16="Not Found",0,F16)</f>
        <v>0</v>
      </c>
      <c r="H16" s="43" t="s">
        <v>620</v>
      </c>
      <c r="I16" s="43" t="s">
        <v>621</v>
      </c>
      <c r="J16" s="43" t="s">
        <v>629</v>
      </c>
      <c r="K16" s="43"/>
      <c r="L16" s="43"/>
      <c r="O16" s="26" t="str">
        <f>IFERROR(VLOOKUP(C:C,'Results Data'!A:F,6,FALSE), "Not Found")</f>
        <v>Not Found</v>
      </c>
      <c r="P16" s="27" t="str">
        <f>IFERROR(VLOOKUP(C:C,'Results Data'!A:L,12,FALSE), "Not Found")</f>
        <v>Not Found</v>
      </c>
      <c r="Q16" s="27" t="b">
        <f>AND('RIDE DATA'!$A$5&lt;'Registration Data'!$P76,'RIDE DATA'!$B$5&gt;'Registration Data'!$P76)</f>
        <v>0</v>
      </c>
      <c r="R16" s="27">
        <f>IF(Q16=TRUE,O16*0.03,0)</f>
        <v>0</v>
      </c>
      <c r="S16" s="25">
        <f>COUNTIF('Historical Registration Data'!D:D,'Registration Data'!C76)</f>
        <v>0</v>
      </c>
      <c r="T16" s="28" t="e">
        <f>R16+O16</f>
        <v>#VALUE!</v>
      </c>
      <c r="U16" s="29" t="e">
        <f>T16/F16</f>
        <v>#VALUE!</v>
      </c>
      <c r="V16" s="44" t="e">
        <f>IF(U16&gt;100%,((U16-1)*10000),0)</f>
        <v>#VALUE!</v>
      </c>
    </row>
    <row r="17" spans="1:23" x14ac:dyDescent="0.25">
      <c r="A17" s="66" t="s">
        <v>26</v>
      </c>
      <c r="B17" s="57" t="s">
        <v>577</v>
      </c>
      <c r="C17" s="57" t="s">
        <v>578</v>
      </c>
      <c r="D17" s="57">
        <v>355</v>
      </c>
      <c r="E17" s="5"/>
      <c r="F17" s="23">
        <f>D17*0.94</f>
        <v>333.7</v>
      </c>
      <c r="G17" s="24">
        <f>IF(O17="Not Found",0,F17)</f>
        <v>0</v>
      </c>
      <c r="H17" s="43" t="s">
        <v>620</v>
      </c>
      <c r="I17" s="43" t="s">
        <v>625</v>
      </c>
      <c r="J17" s="43"/>
      <c r="K17" s="43"/>
      <c r="L17" s="43" t="s">
        <v>638</v>
      </c>
      <c r="O17" s="26" t="str">
        <f>IFERROR(VLOOKUP(C:C,'Results Data'!A:F,6,FALSE), "Not Found")</f>
        <v>Not Found</v>
      </c>
      <c r="P17" s="27" t="str">
        <f>IFERROR(VLOOKUP(C:C,'Results Data'!A:L,12,FALSE), "Not Found")</f>
        <v>Not Found</v>
      </c>
      <c r="Q17" s="27" t="b">
        <f>AND('RIDE DATA'!$A$5&lt;'Registration Data'!$P282,'RIDE DATA'!$B$5&gt;'Registration Data'!$P282)</f>
        <v>0</v>
      </c>
      <c r="R17" s="27">
        <f>IF(Q17=TRUE,O17*0.03,0)</f>
        <v>0</v>
      </c>
      <c r="S17" s="25">
        <f>COUNTIF('Historical Registration Data'!D:D,'Registration Data'!C282)</f>
        <v>0</v>
      </c>
      <c r="T17" s="28" t="e">
        <f>R17+O17</f>
        <v>#VALUE!</v>
      </c>
      <c r="U17" s="29" t="e">
        <f>T17/F17</f>
        <v>#VALUE!</v>
      </c>
      <c r="V17" s="44" t="e">
        <f>IF(U17&gt;100%,((U17-1)*10000),0)</f>
        <v>#VALUE!</v>
      </c>
      <c r="W17" s="5"/>
    </row>
    <row r="18" spans="1:23" x14ac:dyDescent="0.25">
      <c r="A18" s="66" t="s">
        <v>26</v>
      </c>
      <c r="B18" s="57" t="s">
        <v>563</v>
      </c>
      <c r="C18" s="57" t="s">
        <v>564</v>
      </c>
      <c r="D18" s="57">
        <v>400</v>
      </c>
      <c r="E18" s="5"/>
      <c r="F18" s="23">
        <f>D18*0.94</f>
        <v>376</v>
      </c>
      <c r="G18" s="24">
        <f>IF(O18="Not Found",0,F18)</f>
        <v>0</v>
      </c>
      <c r="H18" s="43"/>
      <c r="I18" s="43"/>
      <c r="J18" s="43"/>
      <c r="K18" s="43"/>
      <c r="L18" s="43"/>
      <c r="O18" s="26" t="str">
        <f>IFERROR(VLOOKUP(C:C,'Results Data'!A:F,6,FALSE), "Not Found")</f>
        <v>Not Found</v>
      </c>
      <c r="P18" s="27" t="str">
        <f>IFERROR(VLOOKUP(C:C,'Results Data'!A:L,12,FALSE), "Not Found")</f>
        <v>Not Found</v>
      </c>
      <c r="Q18" s="27" t="b">
        <f>AND('RIDE DATA'!$A$5&lt;'Registration Data'!$P275,'RIDE DATA'!$B$5&gt;'Registration Data'!$P275)</f>
        <v>0</v>
      </c>
      <c r="R18" s="27">
        <f>IF(Q18=TRUE,O18*0.03,0)</f>
        <v>0</v>
      </c>
      <c r="S18" s="25">
        <f>COUNTIF('Historical Registration Data'!D:D,'Registration Data'!C275)</f>
        <v>0</v>
      </c>
      <c r="T18" s="28" t="e">
        <f>R18+O18</f>
        <v>#VALUE!</v>
      </c>
      <c r="U18" s="29" t="e">
        <f>T18/F18</f>
        <v>#VALUE!</v>
      </c>
      <c r="V18" s="44" t="e">
        <f>IF(U18&gt;100%,((U18-1)*10000),0)</f>
        <v>#VALUE!</v>
      </c>
      <c r="W18" s="5"/>
    </row>
    <row r="19" spans="1:23" x14ac:dyDescent="0.25">
      <c r="A19" s="56" t="s">
        <v>25</v>
      </c>
      <c r="B19" s="57" t="s">
        <v>573</v>
      </c>
      <c r="C19" s="57" t="s">
        <v>574</v>
      </c>
      <c r="D19" s="57">
        <v>232</v>
      </c>
      <c r="E19" s="5"/>
      <c r="F19" s="23">
        <f>D19*0.94</f>
        <v>218.07999999999998</v>
      </c>
      <c r="G19" s="24">
        <f>IF(O19="Not Found",0,F19)</f>
        <v>0</v>
      </c>
      <c r="H19" s="43" t="s">
        <v>620</v>
      </c>
      <c r="I19" s="43" t="s">
        <v>633</v>
      </c>
      <c r="J19" s="43"/>
      <c r="K19" s="43" t="s">
        <v>646</v>
      </c>
      <c r="L19" s="43"/>
      <c r="O19" s="26" t="str">
        <f>IFERROR(VLOOKUP(C:C,'Results Data'!A:F,6,FALSE), "Not Found")</f>
        <v>Not Found</v>
      </c>
      <c r="P19" s="27" t="str">
        <f>IFERROR(VLOOKUP(C:C,'Results Data'!A:L,12,FALSE), "Not Found")</f>
        <v>Not Found</v>
      </c>
      <c r="Q19" s="27" t="b">
        <f>AND('RIDE DATA'!$A$5&lt;'Registration Data'!$P280,'RIDE DATA'!$B$5&gt;'Registration Data'!$P280)</f>
        <v>0</v>
      </c>
      <c r="R19" s="27">
        <f>IF(Q19=TRUE,O19*0.03,0)</f>
        <v>0</v>
      </c>
      <c r="S19" s="25">
        <f>COUNTIF('Historical Registration Data'!D:D,'Registration Data'!C280)</f>
        <v>0</v>
      </c>
      <c r="T19" s="28" t="e">
        <f>R19+O19</f>
        <v>#VALUE!</v>
      </c>
      <c r="U19" s="29" t="e">
        <f>T19/F19</f>
        <v>#VALUE!</v>
      </c>
      <c r="V19" s="44" t="e">
        <f>IF(U19&gt;100%,((U19-1)*10000),0)</f>
        <v>#VALUE!</v>
      </c>
      <c r="W19" s="5"/>
    </row>
    <row r="20" spans="1:23" x14ac:dyDescent="0.25">
      <c r="A20" s="66" t="s">
        <v>26</v>
      </c>
      <c r="B20" s="57" t="s">
        <v>367</v>
      </c>
      <c r="C20" s="57" t="s">
        <v>368</v>
      </c>
      <c r="D20" s="57">
        <v>300</v>
      </c>
      <c r="E20" s="5"/>
      <c r="F20" s="23">
        <f>D20*0.94</f>
        <v>282</v>
      </c>
      <c r="G20" s="24">
        <f>IF(O20="Not Found",0,F20)</f>
        <v>0</v>
      </c>
      <c r="H20" s="43" t="s">
        <v>631</v>
      </c>
      <c r="I20" s="43" t="s">
        <v>621</v>
      </c>
      <c r="J20" s="43" t="s">
        <v>629</v>
      </c>
      <c r="K20" s="43"/>
      <c r="L20" s="43"/>
      <c r="O20" s="26" t="str">
        <f>IFERROR(VLOOKUP(C:C,'Results Data'!A:F,6,FALSE), "Not Found")</f>
        <v>Not Found</v>
      </c>
      <c r="P20" s="27" t="str">
        <f>IFERROR(VLOOKUP(C:C,'Results Data'!A:L,12,FALSE), "Not Found")</f>
        <v>Not Found</v>
      </c>
      <c r="Q20" s="27" t="b">
        <f>AND('RIDE DATA'!$A$5&lt;'Registration Data'!$P173,'RIDE DATA'!$B$5&gt;'Registration Data'!$P173)</f>
        <v>0</v>
      </c>
      <c r="R20" s="27">
        <f>IF(Q20=TRUE,O20*0.03,0)</f>
        <v>0</v>
      </c>
      <c r="S20" s="25">
        <f>COUNTIF('Historical Registration Data'!D:D,'Registration Data'!C173)</f>
        <v>0</v>
      </c>
      <c r="T20" s="28" t="e">
        <f>R20+O20</f>
        <v>#VALUE!</v>
      </c>
      <c r="U20" s="29" t="e">
        <f>T20/F20</f>
        <v>#VALUE!</v>
      </c>
      <c r="V20" s="44" t="e">
        <f>IF(U20&gt;100%,((U20-1)*10000),0)</f>
        <v>#VALUE!</v>
      </c>
      <c r="W20" s="5"/>
    </row>
    <row r="21" spans="1:23" x14ac:dyDescent="0.25">
      <c r="A21" s="64" t="s">
        <v>29</v>
      </c>
      <c r="B21" s="57" t="s">
        <v>329</v>
      </c>
      <c r="C21" s="57" t="s">
        <v>330</v>
      </c>
      <c r="D21" s="57">
        <v>512</v>
      </c>
      <c r="E21" s="5"/>
      <c r="F21" s="23">
        <f>D21*0.94</f>
        <v>481.28</v>
      </c>
      <c r="G21" s="24">
        <f>IF(O21="Not Found",0,F21)</f>
        <v>0</v>
      </c>
      <c r="H21" s="43" t="s">
        <v>620</v>
      </c>
      <c r="I21" s="43" t="s">
        <v>627</v>
      </c>
      <c r="J21" s="43"/>
      <c r="K21" s="43"/>
      <c r="L21" s="43"/>
      <c r="O21" s="26" t="str">
        <f>IFERROR(VLOOKUP(C:C,'Results Data'!A:F,6,FALSE), "Not Found")</f>
        <v>Not Found</v>
      </c>
      <c r="P21" s="27" t="str">
        <f>IFERROR(VLOOKUP(C:C,'Results Data'!A:L,12,FALSE), "Not Found")</f>
        <v>Not Found</v>
      </c>
      <c r="Q21" s="27" t="b">
        <f>AND('RIDE DATA'!$A$5&lt;'Registration Data'!$P153,'RIDE DATA'!$B$5&gt;'Registration Data'!$P153)</f>
        <v>0</v>
      </c>
      <c r="R21" s="27">
        <f>IF(Q21=TRUE,O21*0.03,0)</f>
        <v>0</v>
      </c>
      <c r="S21" s="25">
        <f>COUNTIF('Historical Registration Data'!D:D,'Registration Data'!C153)</f>
        <v>0</v>
      </c>
      <c r="T21" s="28" t="e">
        <f>R21+O21</f>
        <v>#VALUE!</v>
      </c>
      <c r="U21" s="29" t="e">
        <f>T21/F21</f>
        <v>#VALUE!</v>
      </c>
      <c r="V21" s="44" t="e">
        <f>IF(U21&gt;100%,((U21-1)*10000),0)</f>
        <v>#VALUE!</v>
      </c>
      <c r="W21" s="5"/>
    </row>
    <row r="22" spans="1:23" x14ac:dyDescent="0.25">
      <c r="A22" s="61" t="s">
        <v>28</v>
      </c>
      <c r="B22" s="59" t="s">
        <v>114</v>
      </c>
      <c r="C22" s="59" t="s">
        <v>115</v>
      </c>
      <c r="D22" s="59">
        <v>183</v>
      </c>
      <c r="E22" s="11"/>
      <c r="F22" s="23">
        <f>D22*0.94</f>
        <v>172.01999999999998</v>
      </c>
      <c r="G22" s="24">
        <f>IF(O22="Not Found",0,F22)</f>
        <v>0</v>
      </c>
      <c r="H22" s="43" t="s">
        <v>620</v>
      </c>
      <c r="I22" s="43" t="s">
        <v>627</v>
      </c>
      <c r="J22" s="43"/>
      <c r="K22" s="43"/>
      <c r="L22" s="43" t="s">
        <v>640</v>
      </c>
      <c r="O22" s="26" t="str">
        <f>IFERROR(VLOOKUP(C:C,'Results Data'!A:F,6,FALSE), "Not Found")</f>
        <v>Not Found</v>
      </c>
      <c r="P22" s="27" t="str">
        <f>IFERROR(VLOOKUP(C:C,'Results Data'!A:L,12,FALSE), "Not Found")</f>
        <v>Not Found</v>
      </c>
      <c r="Q22" s="27" t="b">
        <f>AND('RIDE DATA'!$A$5&lt;'Registration Data'!$P44,'RIDE DATA'!$B$5&gt;'Registration Data'!$P44)</f>
        <v>0</v>
      </c>
      <c r="R22" s="27">
        <f>IF(Q22=TRUE,O22*0.03,0)</f>
        <v>0</v>
      </c>
      <c r="S22" s="25">
        <f>COUNTIF('Historical Registration Data'!D:D,'Registration Data'!C44)</f>
        <v>0</v>
      </c>
      <c r="T22" s="28" t="e">
        <f>R22+O22</f>
        <v>#VALUE!</v>
      </c>
      <c r="U22" s="29" t="e">
        <f>T22/F22</f>
        <v>#VALUE!</v>
      </c>
      <c r="V22" s="44" t="e">
        <f>IF(U22&gt;100%,((U22-1)*10000),0)</f>
        <v>#VALUE!</v>
      </c>
    </row>
    <row r="23" spans="1:23" x14ac:dyDescent="0.25">
      <c r="A23" s="58" t="s">
        <v>25</v>
      </c>
      <c r="B23" s="60" t="s">
        <v>325</v>
      </c>
      <c r="C23" s="60" t="s">
        <v>326</v>
      </c>
      <c r="D23" s="60">
        <v>415</v>
      </c>
      <c r="E23" s="11"/>
      <c r="F23" s="23">
        <f>D23*0.94</f>
        <v>390.09999999999997</v>
      </c>
      <c r="G23" s="24">
        <f>IF(O23="Not Found",0,F23)</f>
        <v>0</v>
      </c>
      <c r="H23" s="43" t="s">
        <v>631</v>
      </c>
      <c r="I23" s="43" t="s">
        <v>633</v>
      </c>
      <c r="J23" s="43"/>
      <c r="K23" s="43"/>
      <c r="L23" s="43"/>
      <c r="O23" s="26" t="str">
        <f>IFERROR(VLOOKUP(C:C,'Results Data'!A:F,6,FALSE), "Not Found")</f>
        <v>Not Found</v>
      </c>
      <c r="P23" s="27" t="str">
        <f>IFERROR(VLOOKUP(C:C,'Results Data'!A:L,12,FALSE), "Not Found")</f>
        <v>Not Found</v>
      </c>
      <c r="Q23" s="27" t="b">
        <f>AND('RIDE DATA'!$A$5&lt;'Registration Data'!$P151,'RIDE DATA'!$B$5&gt;'Registration Data'!$P151)</f>
        <v>0</v>
      </c>
      <c r="R23" s="27">
        <f>IF(Q23=TRUE,O23*0.03,0)</f>
        <v>0</v>
      </c>
      <c r="S23" s="25">
        <f>COUNTIF('Historical Registration Data'!D:D,'Registration Data'!C151)</f>
        <v>0</v>
      </c>
      <c r="T23" s="28" t="e">
        <f>R23+O23</f>
        <v>#VALUE!</v>
      </c>
      <c r="U23" s="29" t="e">
        <f>T23/F23</f>
        <v>#VALUE!</v>
      </c>
      <c r="V23" s="44" t="e">
        <f>IF(U23&gt;100%,((U23-1)*10000),0)</f>
        <v>#VALUE!</v>
      </c>
    </row>
    <row r="24" spans="1:23" x14ac:dyDescent="0.25">
      <c r="A24" s="62" t="s">
        <v>28</v>
      </c>
      <c r="B24" s="57" t="s">
        <v>602</v>
      </c>
      <c r="C24" s="57" t="s">
        <v>603</v>
      </c>
      <c r="D24" s="57">
        <v>269</v>
      </c>
      <c r="E24" s="5"/>
      <c r="F24" s="23">
        <f>D24*0.94</f>
        <v>252.85999999999999</v>
      </c>
      <c r="G24" s="24">
        <f>IF(O24="Not Found",0,F24)</f>
        <v>0</v>
      </c>
      <c r="H24" s="43"/>
      <c r="I24" s="43"/>
      <c r="J24" s="43"/>
      <c r="K24" s="43"/>
      <c r="L24" s="43"/>
      <c r="O24" s="26" t="str">
        <f>IFERROR(VLOOKUP(C:C,'Results Data'!A:F,6,FALSE), "Not Found")</f>
        <v>Not Found</v>
      </c>
      <c r="P24" s="27" t="str">
        <f>IFERROR(VLOOKUP(C:C,'Results Data'!A:L,12,FALSE), "Not Found")</f>
        <v>Not Found</v>
      </c>
      <c r="Q24" s="27" t="b">
        <f>AND('RIDE DATA'!$A$5&lt;'Registration Data'!$P295,'RIDE DATA'!$B$5&gt;'Registration Data'!$P295)</f>
        <v>0</v>
      </c>
      <c r="R24" s="27">
        <f>IF(Q24=TRUE,O24*0.03,0)</f>
        <v>0</v>
      </c>
      <c r="S24" s="25">
        <f>COUNTIF('Historical Registration Data'!D:D,'Registration Data'!C295)</f>
        <v>0</v>
      </c>
      <c r="T24" s="28" t="e">
        <f>R24+O24</f>
        <v>#VALUE!</v>
      </c>
      <c r="U24" s="29" t="e">
        <f>T24/F24</f>
        <v>#VALUE!</v>
      </c>
      <c r="V24" s="44" t="e">
        <f>IF(U24&gt;100%,((U24-1)*10000),0)</f>
        <v>#VALUE!</v>
      </c>
      <c r="W24" s="5"/>
    </row>
    <row r="25" spans="1:23" x14ac:dyDescent="0.25">
      <c r="A25" s="56" t="s">
        <v>25</v>
      </c>
      <c r="B25" s="57" t="s">
        <v>389</v>
      </c>
      <c r="C25" s="57" t="s">
        <v>390</v>
      </c>
      <c r="D25" s="57">
        <v>311</v>
      </c>
      <c r="E25" s="5"/>
      <c r="F25" s="23">
        <f>D25*0.94</f>
        <v>292.33999999999997</v>
      </c>
      <c r="G25" s="24">
        <f>IF(O25="Not Found",0,F25)</f>
        <v>0</v>
      </c>
      <c r="H25" s="43" t="s">
        <v>631</v>
      </c>
      <c r="I25" s="43" t="s">
        <v>625</v>
      </c>
      <c r="J25" s="43"/>
      <c r="K25" s="43"/>
      <c r="L25" s="43" t="s">
        <v>638</v>
      </c>
      <c r="O25" s="26" t="str">
        <f>IFERROR(VLOOKUP(C:C,'Results Data'!A:F,6,FALSE), "Not Found")</f>
        <v>Not Found</v>
      </c>
      <c r="P25" s="27" t="str">
        <f>IFERROR(VLOOKUP(C:C,'Results Data'!A:L,12,FALSE), "Not Found")</f>
        <v>Not Found</v>
      </c>
      <c r="Q25" s="27" t="b">
        <f>AND('RIDE DATA'!$A$5&lt;'Registration Data'!$P184,'RIDE DATA'!$B$5&gt;'Registration Data'!$P184)</f>
        <v>0</v>
      </c>
      <c r="R25" s="27">
        <f>IF(Q25=TRUE,O25*0.03,0)</f>
        <v>0</v>
      </c>
      <c r="S25" s="25">
        <f>COUNTIF('Historical Registration Data'!D:D,'Registration Data'!C184)</f>
        <v>0</v>
      </c>
      <c r="T25" s="28" t="e">
        <f>R25+O25</f>
        <v>#VALUE!</v>
      </c>
      <c r="U25" s="29" t="e">
        <f>T25/F25</f>
        <v>#VALUE!</v>
      </c>
      <c r="V25" s="44" t="e">
        <f>IF(U25&gt;100%,((U25-1)*10000),0)</f>
        <v>#VALUE!</v>
      </c>
      <c r="W25" s="5"/>
    </row>
    <row r="26" spans="1:23" x14ac:dyDescent="0.25">
      <c r="A26" s="64" t="s">
        <v>29</v>
      </c>
      <c r="B26" s="57" t="s">
        <v>377</v>
      </c>
      <c r="C26" s="57" t="s">
        <v>378</v>
      </c>
      <c r="D26" s="57">
        <v>357</v>
      </c>
      <c r="E26" s="5"/>
      <c r="F26" s="23">
        <f>D26*0.94</f>
        <v>335.58</v>
      </c>
      <c r="G26" s="24">
        <f>IF(O26="Not Found",0,F26)</f>
        <v>0</v>
      </c>
      <c r="H26" s="43"/>
      <c r="I26" s="43"/>
      <c r="J26" s="43"/>
      <c r="K26" s="43"/>
      <c r="L26" s="43"/>
      <c r="O26" s="26" t="str">
        <f>IFERROR(VLOOKUP(C:C,'Results Data'!A:F,6,FALSE), "Not Found")</f>
        <v>Not Found</v>
      </c>
      <c r="P26" s="27" t="str">
        <f>IFERROR(VLOOKUP(C:C,'Results Data'!A:L,12,FALSE), "Not Found")</f>
        <v>Not Found</v>
      </c>
      <c r="Q26" s="27" t="b">
        <f>AND('RIDE DATA'!$A$5&lt;'Registration Data'!$P178,'RIDE DATA'!$B$5&gt;'Registration Data'!$P178)</f>
        <v>0</v>
      </c>
      <c r="R26" s="27">
        <f>IF(Q26=TRUE,O26*0.03,0)</f>
        <v>0</v>
      </c>
      <c r="S26" s="25">
        <f>COUNTIF('Historical Registration Data'!D:D,'Registration Data'!C178)</f>
        <v>0</v>
      </c>
      <c r="T26" s="28" t="e">
        <f>R26+O26</f>
        <v>#VALUE!</v>
      </c>
      <c r="U26" s="29" t="e">
        <f>T26/F26</f>
        <v>#VALUE!</v>
      </c>
      <c r="V26" s="44" t="e">
        <f>IF(U26&gt;100%,((U26-1)*10000),0)</f>
        <v>#VALUE!</v>
      </c>
      <c r="W26" s="5"/>
    </row>
    <row r="27" spans="1:23" x14ac:dyDescent="0.25">
      <c r="A27" s="58" t="s">
        <v>25</v>
      </c>
      <c r="B27" s="59" t="s">
        <v>156</v>
      </c>
      <c r="C27" s="59" t="s">
        <v>157</v>
      </c>
      <c r="D27" s="59">
        <v>278</v>
      </c>
      <c r="E27" s="11"/>
      <c r="F27" s="23">
        <f>D27*0.94</f>
        <v>261.32</v>
      </c>
      <c r="G27" s="24">
        <f>IF(O27="Not Found",0,F27)</f>
        <v>0</v>
      </c>
      <c r="H27" s="43" t="s">
        <v>645</v>
      </c>
      <c r="I27" s="43" t="s">
        <v>633</v>
      </c>
      <c r="J27" s="43"/>
      <c r="K27" s="43"/>
      <c r="L27" s="43"/>
      <c r="O27" s="26" t="str">
        <f>IFERROR(VLOOKUP(C:C,'Results Data'!A:F,6,FALSE), "Not Found")</f>
        <v>Not Found</v>
      </c>
      <c r="P27" s="27" t="str">
        <f>IFERROR(VLOOKUP(C:C,'Results Data'!A:L,12,FALSE), "Not Found")</f>
        <v>Not Found</v>
      </c>
      <c r="Q27" s="27" t="b">
        <f>AND('RIDE DATA'!$A$5&lt;'Registration Data'!$P65,'RIDE DATA'!$B$5&gt;'Registration Data'!$P65)</f>
        <v>0</v>
      </c>
      <c r="R27" s="27">
        <f>IF(Q27=TRUE,O27*0.03,0)</f>
        <v>0</v>
      </c>
      <c r="S27" s="25">
        <f>COUNTIF('Historical Registration Data'!D:D,'Registration Data'!C65)</f>
        <v>0</v>
      </c>
      <c r="T27" s="28" t="e">
        <f>R27+O27</f>
        <v>#VALUE!</v>
      </c>
      <c r="U27" s="29" t="e">
        <f>T27/F27</f>
        <v>#VALUE!</v>
      </c>
      <c r="V27" s="44" t="e">
        <f>IF(U27&gt;100%,((U27-1)*10000),0)</f>
        <v>#VALUE!</v>
      </c>
    </row>
    <row r="28" spans="1:23" x14ac:dyDescent="0.25">
      <c r="A28" s="56" t="s">
        <v>25</v>
      </c>
      <c r="B28" s="57" t="s">
        <v>600</v>
      </c>
      <c r="C28" s="57" t="s">
        <v>601</v>
      </c>
      <c r="D28" s="57">
        <v>400</v>
      </c>
      <c r="E28" s="5"/>
      <c r="F28" s="23">
        <f>D28*0.94</f>
        <v>376</v>
      </c>
      <c r="G28" s="24">
        <f>IF(O28="Not Found",0,F28)</f>
        <v>0</v>
      </c>
      <c r="H28" s="43"/>
      <c r="I28" s="43"/>
      <c r="J28" s="43"/>
      <c r="K28" s="43"/>
      <c r="L28" s="43"/>
      <c r="O28" s="26" t="str">
        <f>IFERROR(VLOOKUP(C:C,'Results Data'!A:F,6,FALSE), "Not Found")</f>
        <v>Not Found</v>
      </c>
      <c r="P28" s="27" t="str">
        <f>IFERROR(VLOOKUP(C:C,'Results Data'!A:L,12,FALSE), "Not Found")</f>
        <v>Not Found</v>
      </c>
      <c r="Q28" s="27" t="b">
        <f>AND('RIDE DATA'!$A$5&lt;'Registration Data'!$P294,'RIDE DATA'!$B$5&gt;'Registration Data'!$P294)</f>
        <v>0</v>
      </c>
      <c r="R28" s="27">
        <f>IF(Q28=TRUE,O28*0.03,0)</f>
        <v>0</v>
      </c>
      <c r="S28" s="25">
        <f>COUNTIF('Historical Registration Data'!D:D,'Registration Data'!C294)</f>
        <v>0</v>
      </c>
      <c r="T28" s="28" t="e">
        <f>R28+O28</f>
        <v>#VALUE!</v>
      </c>
      <c r="U28" s="29" t="e">
        <f>T28/F28</f>
        <v>#VALUE!</v>
      </c>
      <c r="V28" s="44" t="e">
        <f>IF(U28&gt;100%,((U28-1)*10000),0)</f>
        <v>#VALUE!</v>
      </c>
      <c r="W28" s="5"/>
    </row>
    <row r="29" spans="1:23" x14ac:dyDescent="0.25">
      <c r="A29" s="64" t="s">
        <v>29</v>
      </c>
      <c r="B29" s="57" t="s">
        <v>371</v>
      </c>
      <c r="C29" s="57" t="s">
        <v>372</v>
      </c>
      <c r="D29" s="57">
        <v>525</v>
      </c>
      <c r="E29" s="5"/>
      <c r="F29" s="23">
        <f>D29*0.94</f>
        <v>493.5</v>
      </c>
      <c r="G29" s="24">
        <f>IF(O29="Not Found",0,F29)</f>
        <v>0</v>
      </c>
      <c r="H29" s="43"/>
      <c r="I29" s="43"/>
      <c r="J29" s="43"/>
      <c r="K29" s="43"/>
      <c r="L29" s="43"/>
      <c r="O29" s="26" t="str">
        <f>IFERROR(VLOOKUP(C:C,'Results Data'!A:F,6,FALSE), "Not Found")</f>
        <v>Not Found</v>
      </c>
      <c r="P29" s="27" t="str">
        <f>IFERROR(VLOOKUP(C:C,'Results Data'!A:L,12,FALSE), "Not Found")</f>
        <v>Not Found</v>
      </c>
      <c r="Q29" s="27" t="b">
        <f>AND('RIDE DATA'!$A$5&lt;'Registration Data'!$P175,'RIDE DATA'!$B$5&gt;'Registration Data'!$P175)</f>
        <v>0</v>
      </c>
      <c r="R29" s="27">
        <f>IF(Q29=TRUE,O29*0.03,0)</f>
        <v>0</v>
      </c>
      <c r="S29" s="25">
        <f>COUNTIF('Historical Registration Data'!D:D,'Registration Data'!C175)</f>
        <v>0</v>
      </c>
      <c r="T29" s="28" t="e">
        <f>R29+O29</f>
        <v>#VALUE!</v>
      </c>
      <c r="U29" s="29" t="e">
        <f>T29/F29</f>
        <v>#VALUE!</v>
      </c>
      <c r="V29" s="44" t="e">
        <f>IF(U29&gt;100%,((U29-1)*10000),0)</f>
        <v>#VALUE!</v>
      </c>
      <c r="W29" s="5"/>
    </row>
    <row r="30" spans="1:23" x14ac:dyDescent="0.25">
      <c r="A30" s="65" t="s">
        <v>26</v>
      </c>
      <c r="B30" s="59" t="s">
        <v>315</v>
      </c>
      <c r="C30" s="59" t="s">
        <v>316</v>
      </c>
      <c r="D30" s="59">
        <v>337</v>
      </c>
      <c r="E30" s="11"/>
      <c r="F30" s="23">
        <f>D30*0.94</f>
        <v>316.77999999999997</v>
      </c>
      <c r="G30" s="24">
        <f>IF(O30="Not Found",0,F30)</f>
        <v>0</v>
      </c>
      <c r="H30" s="43" t="s">
        <v>620</v>
      </c>
      <c r="I30" s="43"/>
      <c r="J30" s="43"/>
      <c r="K30" s="43"/>
      <c r="L30" s="43"/>
      <c r="O30" s="26" t="str">
        <f>IFERROR(VLOOKUP(C:C,'Results Data'!A:F,6,FALSE), "Not Found")</f>
        <v>Not Found</v>
      </c>
      <c r="P30" s="27" t="str">
        <f>IFERROR(VLOOKUP(C:C,'Results Data'!A:L,12,FALSE), "Not Found")</f>
        <v>Not Found</v>
      </c>
      <c r="Q30" s="27" t="b">
        <f>AND('RIDE DATA'!$A$5&lt;'Registration Data'!$P146,'RIDE DATA'!$B$5&gt;'Registration Data'!$P146)</f>
        <v>0</v>
      </c>
      <c r="R30" s="27">
        <f>IF(Q30=TRUE,O30*0.03,0)</f>
        <v>0</v>
      </c>
      <c r="S30" s="25">
        <f>COUNTIF('Historical Registration Data'!D:D,'Registration Data'!C146)</f>
        <v>0</v>
      </c>
      <c r="T30" s="28" t="e">
        <f>R30+O30</f>
        <v>#VALUE!</v>
      </c>
      <c r="U30" s="29" t="e">
        <f>T30/F30</f>
        <v>#VALUE!</v>
      </c>
      <c r="V30" s="44" t="e">
        <f>IF(U30&gt;100%,((U30-1)*10000),0)</f>
        <v>#VALUE!</v>
      </c>
    </row>
    <row r="31" spans="1:23" x14ac:dyDescent="0.25">
      <c r="A31" s="64" t="s">
        <v>29</v>
      </c>
      <c r="B31" s="57" t="s">
        <v>451</v>
      </c>
      <c r="C31" s="57" t="s">
        <v>452</v>
      </c>
      <c r="D31" s="57">
        <v>354</v>
      </c>
      <c r="E31" s="5"/>
      <c r="F31" s="23">
        <f>D31*0.94</f>
        <v>332.76</v>
      </c>
      <c r="G31" s="24">
        <f>IF(O31="Not Found",0,F31)</f>
        <v>0</v>
      </c>
      <c r="H31" s="43" t="s">
        <v>620</v>
      </c>
      <c r="I31" s="43" t="s">
        <v>621</v>
      </c>
      <c r="J31" s="43" t="s">
        <v>642</v>
      </c>
      <c r="K31" s="43"/>
      <c r="L31" s="43"/>
      <c r="O31" s="26" t="str">
        <f>IFERROR(VLOOKUP(C:C,'Results Data'!A:F,6,FALSE), "Not Found")</f>
        <v>Not Found</v>
      </c>
      <c r="P31" s="27" t="str">
        <f>IFERROR(VLOOKUP(C:C,'Results Data'!A:L,12,FALSE), "Not Found")</f>
        <v>Not Found</v>
      </c>
      <c r="Q31" s="27" t="b">
        <f>AND('RIDE DATA'!$A$5&lt;'Registration Data'!$P216,'RIDE DATA'!$B$5&gt;'Registration Data'!$P216)</f>
        <v>0</v>
      </c>
      <c r="R31" s="27">
        <f>IF(Q31=TRUE,O31*0.03,0)</f>
        <v>0</v>
      </c>
      <c r="S31" s="25">
        <f>COUNTIF('Historical Registration Data'!D:D,'Registration Data'!C216)</f>
        <v>0</v>
      </c>
      <c r="T31" s="28" t="e">
        <f>R31+O31</f>
        <v>#VALUE!</v>
      </c>
      <c r="U31" s="29" t="e">
        <f>T31/F31</f>
        <v>#VALUE!</v>
      </c>
      <c r="V31" s="44" t="e">
        <f>IF(U31&gt;100%,((U31-1)*10000),0)</f>
        <v>#VALUE!</v>
      </c>
      <c r="W31" s="5"/>
    </row>
    <row r="32" spans="1:23" x14ac:dyDescent="0.25">
      <c r="A32" s="61" t="s">
        <v>28</v>
      </c>
      <c r="B32" s="59" t="s">
        <v>250</v>
      </c>
      <c r="C32" s="59" t="s">
        <v>251</v>
      </c>
      <c r="D32" s="59">
        <v>502</v>
      </c>
      <c r="E32" s="11"/>
      <c r="F32" s="23">
        <f>D32*0.94</f>
        <v>471.88</v>
      </c>
      <c r="G32" s="24">
        <f>IF(O32="Not Found",0,F32)</f>
        <v>0</v>
      </c>
      <c r="H32" s="43" t="s">
        <v>620</v>
      </c>
      <c r="I32" s="43" t="s">
        <v>621</v>
      </c>
      <c r="J32" s="43" t="s">
        <v>635</v>
      </c>
      <c r="K32" s="43"/>
      <c r="L32" s="43"/>
      <c r="O32" s="26" t="str">
        <f>IFERROR(VLOOKUP(C:C,'Results Data'!A:F,6,FALSE), "Not Found")</f>
        <v>Not Found</v>
      </c>
      <c r="P32" s="27" t="str">
        <f>IFERROR(VLOOKUP(C:C,'Results Data'!A:L,12,FALSE), "Not Found")</f>
        <v>Not Found</v>
      </c>
      <c r="Q32" s="27" t="b">
        <f>AND('RIDE DATA'!$A$5&lt;'Registration Data'!$P112,'RIDE DATA'!$B$5&gt;'Registration Data'!$P112)</f>
        <v>0</v>
      </c>
      <c r="R32" s="27">
        <f>IF(Q32=TRUE,O32*0.03,0)</f>
        <v>0</v>
      </c>
      <c r="S32" s="25">
        <f>COUNTIF('Historical Registration Data'!D:D,'Registration Data'!C112)</f>
        <v>0</v>
      </c>
      <c r="T32" s="28" t="e">
        <f>R32+O32</f>
        <v>#VALUE!</v>
      </c>
      <c r="U32" s="29" t="e">
        <f>T32/F32</f>
        <v>#VALUE!</v>
      </c>
      <c r="V32" s="44" t="e">
        <f>IF(U32&gt;100%,((U32-1)*10000),0)</f>
        <v>#VALUE!</v>
      </c>
    </row>
    <row r="33" spans="1:23" x14ac:dyDescent="0.25">
      <c r="A33" s="62" t="s">
        <v>28</v>
      </c>
      <c r="B33" s="57" t="s">
        <v>553</v>
      </c>
      <c r="C33" s="57" t="s">
        <v>554</v>
      </c>
      <c r="D33" s="57">
        <v>415</v>
      </c>
      <c r="E33" s="5"/>
      <c r="F33" s="23">
        <f>D33*0.94</f>
        <v>390.09999999999997</v>
      </c>
      <c r="G33" s="24">
        <f>IF(O33="Not Found",0,F33)</f>
        <v>0</v>
      </c>
      <c r="H33" s="43" t="s">
        <v>631</v>
      </c>
      <c r="I33" s="43" t="s">
        <v>625</v>
      </c>
      <c r="J33" s="43"/>
      <c r="K33" s="43"/>
      <c r="L33" s="43" t="s">
        <v>640</v>
      </c>
      <c r="O33" s="26" t="str">
        <f>IFERROR(VLOOKUP(C:C,'Results Data'!A:F,6,FALSE), "Not Found")</f>
        <v>Not Found</v>
      </c>
      <c r="P33" s="27" t="str">
        <f>IFERROR(VLOOKUP(C:C,'Results Data'!A:L,12,FALSE), "Not Found")</f>
        <v>Not Found</v>
      </c>
      <c r="Q33" s="27" t="b">
        <f>AND('RIDE DATA'!$A$5&lt;'Registration Data'!$P270,'RIDE DATA'!$B$5&gt;'Registration Data'!$P270)</f>
        <v>0</v>
      </c>
      <c r="R33" s="27">
        <f>IF(Q33=TRUE,O33*0.03,0)</f>
        <v>0</v>
      </c>
      <c r="S33" s="25">
        <f>COUNTIF('Historical Registration Data'!D:D,'Registration Data'!C270)</f>
        <v>0</v>
      </c>
      <c r="T33" s="28" t="e">
        <f>R33+O33</f>
        <v>#VALUE!</v>
      </c>
      <c r="U33" s="29" t="e">
        <f>T33/F33</f>
        <v>#VALUE!</v>
      </c>
      <c r="V33" s="44" t="e">
        <f>IF(U33&gt;100%,((U33-1)*10000),0)</f>
        <v>#VALUE!</v>
      </c>
      <c r="W33" s="5"/>
    </row>
    <row r="34" spans="1:23" x14ac:dyDescent="0.25">
      <c r="A34" s="56" t="s">
        <v>25</v>
      </c>
      <c r="B34" s="57" t="s">
        <v>485</v>
      </c>
      <c r="C34" s="57" t="s">
        <v>486</v>
      </c>
      <c r="D34" s="57">
        <v>500</v>
      </c>
      <c r="E34" s="5"/>
      <c r="F34" s="23">
        <f>D34*0.94</f>
        <v>470</v>
      </c>
      <c r="G34" s="24">
        <f>IF(O34="Not Found",0,F34)</f>
        <v>0</v>
      </c>
      <c r="H34" s="43" t="s">
        <v>631</v>
      </c>
      <c r="I34" s="43" t="s">
        <v>627</v>
      </c>
      <c r="J34" s="43"/>
      <c r="K34" s="43"/>
      <c r="L34" s="43"/>
      <c r="O34" s="26" t="str">
        <f>IFERROR(VLOOKUP(C:C,'Results Data'!A:F,6,FALSE), "Not Found")</f>
        <v>Not Found</v>
      </c>
      <c r="P34" s="27" t="str">
        <f>IFERROR(VLOOKUP(C:C,'Results Data'!A:L,12,FALSE), "Not Found")</f>
        <v>Not Found</v>
      </c>
      <c r="Q34" s="27" t="b">
        <f>AND('RIDE DATA'!$A$5&lt;'Registration Data'!$P235,'RIDE DATA'!$B$5&gt;'Registration Data'!$P235)</f>
        <v>0</v>
      </c>
      <c r="R34" s="27">
        <f>IF(Q34=TRUE,O34*0.03,0)</f>
        <v>0</v>
      </c>
      <c r="S34" s="25">
        <f>COUNTIF('Historical Registration Data'!D:D,'Registration Data'!C235)</f>
        <v>0</v>
      </c>
      <c r="T34" s="28" t="e">
        <f>R34+O34</f>
        <v>#VALUE!</v>
      </c>
      <c r="U34" s="29" t="e">
        <f>T34/F34</f>
        <v>#VALUE!</v>
      </c>
      <c r="V34" s="44" t="e">
        <f>IF(U34&gt;100%,((U34-1)*10000),0)</f>
        <v>#VALUE!</v>
      </c>
      <c r="W34" s="5"/>
    </row>
    <row r="35" spans="1:23" x14ac:dyDescent="0.25">
      <c r="A35" s="58" t="s">
        <v>25</v>
      </c>
      <c r="B35" s="59" t="s">
        <v>226</v>
      </c>
      <c r="C35" s="59" t="s">
        <v>227</v>
      </c>
      <c r="D35" s="59">
        <v>166</v>
      </c>
      <c r="E35" s="11"/>
      <c r="F35" s="23">
        <f>D35*0.94</f>
        <v>156.04</v>
      </c>
      <c r="G35" s="24">
        <f>IF(O35="Not Found",0,F35)</f>
        <v>0</v>
      </c>
      <c r="H35" s="43" t="s">
        <v>624</v>
      </c>
      <c r="I35" s="43"/>
      <c r="J35" s="43"/>
      <c r="K35" s="43"/>
      <c r="L35" s="43"/>
      <c r="O35" s="26" t="str">
        <f>IFERROR(VLOOKUP(C:C,'Results Data'!A:F,6,FALSE), "Not Found")</f>
        <v>Not Found</v>
      </c>
      <c r="P35" s="27" t="str">
        <f>IFERROR(VLOOKUP(C:C,'Results Data'!A:L,12,FALSE), "Not Found")</f>
        <v>Not Found</v>
      </c>
      <c r="Q35" s="27" t="b">
        <f>AND('RIDE DATA'!$A$5&lt;'Registration Data'!$P100,'RIDE DATA'!$B$5&gt;'Registration Data'!$P100)</f>
        <v>0</v>
      </c>
      <c r="R35" s="27">
        <f>IF(Q35=TRUE,O35*0.03,0)</f>
        <v>0</v>
      </c>
      <c r="S35" s="25">
        <f>COUNTIF('Historical Registration Data'!D:D,'Registration Data'!C100)</f>
        <v>0</v>
      </c>
      <c r="T35" s="28" t="e">
        <f>R35+O35</f>
        <v>#VALUE!</v>
      </c>
      <c r="U35" s="29" t="e">
        <f>T35/F35</f>
        <v>#VALUE!</v>
      </c>
      <c r="V35" s="44" t="e">
        <f>IF(U35&gt;100%,((U35-1)*10000),0)</f>
        <v>#VALUE!</v>
      </c>
    </row>
    <row r="36" spans="1:23" x14ac:dyDescent="0.25">
      <c r="A36" s="62" t="s">
        <v>28</v>
      </c>
      <c r="B36" s="57" t="s">
        <v>459</v>
      </c>
      <c r="C36" s="57" t="s">
        <v>460</v>
      </c>
      <c r="D36" s="57">
        <v>300</v>
      </c>
      <c r="E36" s="5"/>
      <c r="F36" s="23">
        <f>D36*0.94</f>
        <v>282</v>
      </c>
      <c r="G36" s="24">
        <f>IF(O36="Not Found",0,F36)</f>
        <v>0</v>
      </c>
      <c r="H36" s="43" t="s">
        <v>631</v>
      </c>
      <c r="I36" s="43" t="s">
        <v>621</v>
      </c>
      <c r="J36" s="43" t="s">
        <v>629</v>
      </c>
      <c r="K36" s="43"/>
      <c r="L36" s="43"/>
      <c r="O36" s="26" t="str">
        <f>IFERROR(VLOOKUP(C:C,'Results Data'!A:F,6,FALSE), "Not Found")</f>
        <v>Not Found</v>
      </c>
      <c r="P36" s="27" t="str">
        <f>IFERROR(VLOOKUP(C:C,'Results Data'!A:L,12,FALSE), "Not Found")</f>
        <v>Not Found</v>
      </c>
      <c r="Q36" s="27" t="b">
        <f>AND('RIDE DATA'!$A$5&lt;'Registration Data'!$P220,'RIDE DATA'!$B$5&gt;'Registration Data'!$P220)</f>
        <v>0</v>
      </c>
      <c r="R36" s="27">
        <f>IF(Q36=TRUE,O36*0.03,0)</f>
        <v>0</v>
      </c>
      <c r="S36" s="25">
        <f>COUNTIF('Historical Registration Data'!D:D,'Registration Data'!C220)</f>
        <v>0</v>
      </c>
      <c r="T36" s="28" t="e">
        <f>R36+O36</f>
        <v>#VALUE!</v>
      </c>
      <c r="U36" s="29" t="e">
        <f>T36/F36</f>
        <v>#VALUE!</v>
      </c>
      <c r="V36" s="44" t="e">
        <f>IF(U36&gt;100%,((U36-1)*10000),0)</f>
        <v>#VALUE!</v>
      </c>
      <c r="W36" s="5"/>
    </row>
    <row r="37" spans="1:23" x14ac:dyDescent="0.25">
      <c r="A37" s="66" t="s">
        <v>26</v>
      </c>
      <c r="B37" s="57" t="s">
        <v>381</v>
      </c>
      <c r="C37" s="57" t="s">
        <v>382</v>
      </c>
      <c r="D37" s="57">
        <v>249</v>
      </c>
      <c r="E37" s="5"/>
      <c r="F37" s="23">
        <f>D37*0.94</f>
        <v>234.05999999999997</v>
      </c>
      <c r="G37" s="24">
        <f>IF(O37="Not Found",0,F37)</f>
        <v>0</v>
      </c>
      <c r="H37" s="43" t="s">
        <v>631</v>
      </c>
      <c r="I37" s="43" t="s">
        <v>625</v>
      </c>
      <c r="J37" s="43"/>
      <c r="K37" s="43"/>
      <c r="L37" s="43" t="s">
        <v>659</v>
      </c>
      <c r="O37" s="26" t="str">
        <f>IFERROR(VLOOKUP(C:C,'Results Data'!A:F,6,FALSE), "Not Found")</f>
        <v>Not Found</v>
      </c>
      <c r="P37" s="27" t="str">
        <f>IFERROR(VLOOKUP(C:C,'Results Data'!A:L,12,FALSE), "Not Found")</f>
        <v>Not Found</v>
      </c>
      <c r="Q37" s="27" t="b">
        <f>AND('RIDE DATA'!$A$5&lt;'Registration Data'!$P180,'RIDE DATA'!$B$5&gt;'Registration Data'!$P180)</f>
        <v>0</v>
      </c>
      <c r="R37" s="27">
        <f>IF(Q37=TRUE,O37*0.03,0)</f>
        <v>0</v>
      </c>
      <c r="S37" s="25">
        <f>COUNTIF('Historical Registration Data'!D:D,'Registration Data'!C180)</f>
        <v>0</v>
      </c>
      <c r="T37" s="28" t="e">
        <f>R37+O37</f>
        <v>#VALUE!</v>
      </c>
      <c r="U37" s="29" t="e">
        <f>T37/F37</f>
        <v>#VALUE!</v>
      </c>
      <c r="V37" s="44" t="e">
        <f>IF(U37&gt;100%,((U37-1)*10000),0)</f>
        <v>#VALUE!</v>
      </c>
      <c r="W37" s="5"/>
    </row>
    <row r="38" spans="1:23" x14ac:dyDescent="0.25">
      <c r="A38" s="56" t="s">
        <v>25</v>
      </c>
      <c r="B38" s="57" t="s">
        <v>541</v>
      </c>
      <c r="C38" s="57" t="s">
        <v>542</v>
      </c>
      <c r="D38" s="57">
        <v>227</v>
      </c>
      <c r="E38" s="5"/>
      <c r="F38" s="23">
        <f>D38*0.94</f>
        <v>213.38</v>
      </c>
      <c r="G38" s="24">
        <f>IF(O38="Not Found",0,F38)</f>
        <v>0</v>
      </c>
      <c r="H38" s="43" t="s">
        <v>620</v>
      </c>
      <c r="I38" s="43" t="s">
        <v>625</v>
      </c>
      <c r="J38" s="43"/>
      <c r="K38" s="43"/>
      <c r="L38" s="43" t="s">
        <v>638</v>
      </c>
      <c r="O38" s="26" t="str">
        <f>IFERROR(VLOOKUP(C:C,'Results Data'!A:F,6,FALSE), "Not Found")</f>
        <v>Not Found</v>
      </c>
      <c r="P38" s="27" t="str">
        <f>IFERROR(VLOOKUP(C:C,'Results Data'!A:L,12,FALSE), "Not Found")</f>
        <v>Not Found</v>
      </c>
      <c r="Q38" s="27" t="b">
        <f>AND('RIDE DATA'!$A$5&lt;'Registration Data'!$P264,'RIDE DATA'!$B$5&gt;'Registration Data'!$P264)</f>
        <v>0</v>
      </c>
      <c r="R38" s="27">
        <f>IF(Q38=TRUE,O38*0.03,0)</f>
        <v>0</v>
      </c>
      <c r="S38" s="25">
        <f>COUNTIF('Historical Registration Data'!D:D,'Registration Data'!C264)</f>
        <v>0</v>
      </c>
      <c r="T38" s="28" t="e">
        <f>R38+O38</f>
        <v>#VALUE!</v>
      </c>
      <c r="U38" s="29" t="e">
        <f>T38/F38</f>
        <v>#VALUE!</v>
      </c>
      <c r="V38" s="44" t="e">
        <f>IF(U38&gt;100%,((U38-1)*10000),0)</f>
        <v>#VALUE!</v>
      </c>
      <c r="W38" s="5"/>
    </row>
    <row r="39" spans="1:23" x14ac:dyDescent="0.25">
      <c r="A39" s="61" t="s">
        <v>28</v>
      </c>
      <c r="B39" s="59" t="s">
        <v>182</v>
      </c>
      <c r="C39" s="59" t="s">
        <v>183</v>
      </c>
      <c r="D39" s="59">
        <v>381</v>
      </c>
      <c r="E39" s="11"/>
      <c r="F39" s="23">
        <f>D39*0.94</f>
        <v>358.14</v>
      </c>
      <c r="G39" s="24">
        <f>IF(O39="Not Found",0,F39)</f>
        <v>0</v>
      </c>
      <c r="H39" s="43" t="s">
        <v>645</v>
      </c>
      <c r="I39" s="43" t="s">
        <v>621</v>
      </c>
      <c r="J39" s="43" t="s">
        <v>649</v>
      </c>
      <c r="K39" s="43"/>
      <c r="L39" s="43"/>
      <c r="O39" s="26" t="str">
        <f>IFERROR(VLOOKUP(C:C,'Results Data'!A:F,6,FALSE), "Not Found")</f>
        <v>Not Found</v>
      </c>
      <c r="P39" s="27" t="str">
        <f>IFERROR(VLOOKUP(C:C,'Results Data'!A:L,12,FALSE), "Not Found")</f>
        <v>Not Found</v>
      </c>
      <c r="Q39" s="27" t="b">
        <f>AND('RIDE DATA'!$A$5&lt;'Registration Data'!$P78,'RIDE DATA'!$B$5&gt;'Registration Data'!$P78)</f>
        <v>0</v>
      </c>
      <c r="R39" s="27">
        <f>IF(Q39=TRUE,O39*0.03,0)</f>
        <v>0</v>
      </c>
      <c r="S39" s="25">
        <f>COUNTIF('Historical Registration Data'!D:D,'Registration Data'!C78)</f>
        <v>0</v>
      </c>
      <c r="T39" s="28" t="e">
        <f>R39+O39</f>
        <v>#VALUE!</v>
      </c>
      <c r="U39" s="29" t="e">
        <f>T39/F39</f>
        <v>#VALUE!</v>
      </c>
      <c r="V39" s="44" t="e">
        <f>IF(U39&gt;100%,((U39-1)*10000),0)</f>
        <v>#VALUE!</v>
      </c>
    </row>
    <row r="40" spans="1:23" x14ac:dyDescent="0.25">
      <c r="A40" s="65" t="s">
        <v>26</v>
      </c>
      <c r="B40" s="59" t="s">
        <v>190</v>
      </c>
      <c r="C40" s="59" t="s">
        <v>191</v>
      </c>
      <c r="D40" s="59">
        <v>410</v>
      </c>
      <c r="E40" s="11"/>
      <c r="F40" s="23">
        <f>D40*0.94</f>
        <v>385.4</v>
      </c>
      <c r="G40" s="24">
        <f>IF(O40="Not Found",0,F40)</f>
        <v>0</v>
      </c>
      <c r="H40" s="43" t="s">
        <v>620</v>
      </c>
      <c r="I40" s="43" t="s">
        <v>621</v>
      </c>
      <c r="J40" s="43" t="s">
        <v>629</v>
      </c>
      <c r="K40" s="43"/>
      <c r="L40" s="43"/>
      <c r="O40" s="26" t="str">
        <f>IFERROR(VLOOKUP(C:C,'Results Data'!A:F,6,FALSE), "Not Found")</f>
        <v>Not Found</v>
      </c>
      <c r="P40" s="27" t="str">
        <f>IFERROR(VLOOKUP(C:C,'Results Data'!A:L,12,FALSE), "Not Found")</f>
        <v>Not Found</v>
      </c>
      <c r="Q40" s="27" t="b">
        <f>AND('RIDE DATA'!$A$5&lt;'Registration Data'!$P82,'RIDE DATA'!$B$5&gt;'Registration Data'!$P82)</f>
        <v>0</v>
      </c>
      <c r="R40" s="27">
        <f>IF(Q40=TRUE,O40*0.03,0)</f>
        <v>0</v>
      </c>
      <c r="S40" s="25">
        <f>COUNTIF('Historical Registration Data'!D:D,'Registration Data'!C82)</f>
        <v>0</v>
      </c>
      <c r="T40" s="28" t="e">
        <f>R40+O40</f>
        <v>#VALUE!</v>
      </c>
      <c r="U40" s="29" t="e">
        <f>T40/F40</f>
        <v>#VALUE!</v>
      </c>
      <c r="V40" s="44" t="e">
        <f>IF(U40&gt;100%,((U40-1)*10000),0)</f>
        <v>#VALUE!</v>
      </c>
    </row>
    <row r="41" spans="1:23" x14ac:dyDescent="0.25">
      <c r="A41" s="66" t="s">
        <v>26</v>
      </c>
      <c r="B41" s="57" t="s">
        <v>565</v>
      </c>
      <c r="C41" s="57" t="s">
        <v>566</v>
      </c>
      <c r="D41" s="57">
        <v>384</v>
      </c>
      <c r="E41" s="5"/>
      <c r="F41" s="23">
        <f>D41*0.94</f>
        <v>360.96</v>
      </c>
      <c r="G41" s="24">
        <f>IF(O41="Not Found",0,F41)</f>
        <v>0</v>
      </c>
      <c r="H41" s="43" t="s">
        <v>620</v>
      </c>
      <c r="I41" s="43"/>
      <c r="J41" s="43"/>
      <c r="K41" s="43"/>
      <c r="L41" s="43"/>
      <c r="O41" s="26" t="str">
        <f>IFERROR(VLOOKUP(C:C,'Results Data'!A:F,6,FALSE), "Not Found")</f>
        <v>Not Found</v>
      </c>
      <c r="P41" s="27" t="str">
        <f>IFERROR(VLOOKUP(C:C,'Results Data'!A:L,12,FALSE), "Not Found")</f>
        <v>Not Found</v>
      </c>
      <c r="Q41" s="27" t="b">
        <f>AND('RIDE DATA'!$A$5&lt;'Registration Data'!$P276,'RIDE DATA'!$B$5&gt;'Registration Data'!$P276)</f>
        <v>0</v>
      </c>
      <c r="R41" s="27">
        <f>IF(Q41=TRUE,O41*0.03,0)</f>
        <v>0</v>
      </c>
      <c r="S41" s="25">
        <f>COUNTIF('Historical Registration Data'!D:D,'Registration Data'!C276)</f>
        <v>0</v>
      </c>
      <c r="T41" s="28" t="e">
        <f>R41+O41</f>
        <v>#VALUE!</v>
      </c>
      <c r="U41" s="29" t="e">
        <f>T41/F41</f>
        <v>#VALUE!</v>
      </c>
      <c r="V41" s="44" t="e">
        <f>IF(U41&gt;100%,((U41-1)*10000),0)</f>
        <v>#VALUE!</v>
      </c>
      <c r="W41" s="5"/>
    </row>
    <row r="42" spans="1:23" x14ac:dyDescent="0.25">
      <c r="A42" s="63" t="s">
        <v>29</v>
      </c>
      <c r="B42" s="59" t="s">
        <v>134</v>
      </c>
      <c r="C42" s="59" t="s">
        <v>135</v>
      </c>
      <c r="D42" s="59">
        <v>403</v>
      </c>
      <c r="E42" s="11"/>
      <c r="F42" s="23">
        <f>D42*0.94</f>
        <v>378.82</v>
      </c>
      <c r="G42" s="24">
        <f>IF(O42="Not Found",0,F42)</f>
        <v>0</v>
      </c>
      <c r="H42" s="43" t="s">
        <v>645</v>
      </c>
      <c r="I42" s="43" t="s">
        <v>621</v>
      </c>
      <c r="J42" s="43" t="s">
        <v>630</v>
      </c>
      <c r="K42" s="43"/>
      <c r="L42" s="43"/>
      <c r="O42" s="26" t="str">
        <f>IFERROR(VLOOKUP(C:C,'Results Data'!A:F,6,FALSE), "Not Found")</f>
        <v>Not Found</v>
      </c>
      <c r="P42" s="27" t="str">
        <f>IFERROR(VLOOKUP(C:C,'Results Data'!A:L,12,FALSE), "Not Found")</f>
        <v>Not Found</v>
      </c>
      <c r="Q42" s="27" t="b">
        <f>AND('RIDE DATA'!$A$5&lt;'Registration Data'!$P54,'RIDE DATA'!$B$5&gt;'Registration Data'!$P54)</f>
        <v>0</v>
      </c>
      <c r="R42" s="27">
        <f>IF(Q42=TRUE,O42*0.03,0)</f>
        <v>0</v>
      </c>
      <c r="S42" s="25">
        <f>COUNTIF('Historical Registration Data'!D:D,'Registration Data'!C54)</f>
        <v>0</v>
      </c>
      <c r="T42" s="28" t="e">
        <f>R42+O42</f>
        <v>#VALUE!</v>
      </c>
      <c r="U42" s="29" t="e">
        <f>T42/F42</f>
        <v>#VALUE!</v>
      </c>
      <c r="V42" s="44" t="e">
        <f>IF(U42&gt;100%,((U42-1)*10000),0)</f>
        <v>#VALUE!</v>
      </c>
    </row>
    <row r="43" spans="1:23" x14ac:dyDescent="0.25">
      <c r="A43" s="66" t="s">
        <v>26</v>
      </c>
      <c r="B43" s="57" t="s">
        <v>383</v>
      </c>
      <c r="C43" s="57" t="s">
        <v>384</v>
      </c>
      <c r="D43" s="57">
        <v>363</v>
      </c>
      <c r="E43" s="5"/>
      <c r="F43" s="23">
        <f>D43*0.94</f>
        <v>341.21999999999997</v>
      </c>
      <c r="G43" s="24">
        <f>IF(O43="Not Found",0,F43)</f>
        <v>0</v>
      </c>
      <c r="H43" s="43" t="s">
        <v>620</v>
      </c>
      <c r="I43" s="43"/>
      <c r="J43" s="43"/>
      <c r="K43" s="43"/>
      <c r="L43" s="43"/>
      <c r="O43" s="26" t="str">
        <f>IFERROR(VLOOKUP(C:C,'Results Data'!A:F,6,FALSE), "Not Found")</f>
        <v>Not Found</v>
      </c>
      <c r="P43" s="27" t="str">
        <f>IFERROR(VLOOKUP(C:C,'Results Data'!A:L,12,FALSE), "Not Found")</f>
        <v>Not Found</v>
      </c>
      <c r="Q43" s="27" t="b">
        <f>AND('RIDE DATA'!$A$5&lt;'Registration Data'!$P181,'RIDE DATA'!$B$5&gt;'Registration Data'!$P181)</f>
        <v>0</v>
      </c>
      <c r="R43" s="27">
        <f>IF(Q43=TRUE,O43*0.03,0)</f>
        <v>0</v>
      </c>
      <c r="S43" s="25">
        <f>COUNTIF('Historical Registration Data'!D:D,'Registration Data'!C181)</f>
        <v>0</v>
      </c>
      <c r="T43" s="28" t="e">
        <f>R43+O43</f>
        <v>#VALUE!</v>
      </c>
      <c r="U43" s="29" t="e">
        <f>T43/F43</f>
        <v>#VALUE!</v>
      </c>
      <c r="V43" s="44" t="e">
        <f>IF(U43&gt;100%,((U43-1)*10000),0)</f>
        <v>#VALUE!</v>
      </c>
      <c r="W43" s="5"/>
    </row>
    <row r="44" spans="1:23" x14ac:dyDescent="0.25">
      <c r="A44" s="62" t="s">
        <v>28</v>
      </c>
      <c r="B44" s="57" t="s">
        <v>517</v>
      </c>
      <c r="C44" s="57" t="s">
        <v>518</v>
      </c>
      <c r="D44" s="57">
        <v>210</v>
      </c>
      <c r="E44" s="5"/>
      <c r="F44" s="23">
        <f>D44*0.94</f>
        <v>197.39999999999998</v>
      </c>
      <c r="G44" s="24">
        <f>IF(O44="Not Found",0,F44)</f>
        <v>0</v>
      </c>
      <c r="H44" s="43" t="s">
        <v>620</v>
      </c>
      <c r="I44" s="43" t="s">
        <v>627</v>
      </c>
      <c r="J44" s="43"/>
      <c r="K44" s="43"/>
      <c r="L44" s="43" t="s">
        <v>636</v>
      </c>
      <c r="O44" s="26" t="str">
        <f>IFERROR(VLOOKUP(C:C,'Results Data'!A:F,6,FALSE), "Not Found")</f>
        <v>Not Found</v>
      </c>
      <c r="P44" s="27" t="str">
        <f>IFERROR(VLOOKUP(C:C,'Results Data'!A:L,12,FALSE), "Not Found")</f>
        <v>Not Found</v>
      </c>
      <c r="Q44" s="27" t="b">
        <f>AND('RIDE DATA'!$A$5&lt;'Registration Data'!$P251,'RIDE DATA'!$B$5&gt;'Registration Data'!$P251)</f>
        <v>0</v>
      </c>
      <c r="R44" s="27">
        <f>IF(Q44=TRUE,O44*0.03,0)</f>
        <v>0</v>
      </c>
      <c r="S44" s="25">
        <f>COUNTIF('Historical Registration Data'!D:D,'Registration Data'!C251)</f>
        <v>0</v>
      </c>
      <c r="T44" s="28" t="e">
        <f>R44+O44</f>
        <v>#VALUE!</v>
      </c>
      <c r="U44" s="29" t="e">
        <f>T44/F44</f>
        <v>#VALUE!</v>
      </c>
      <c r="V44" s="44" t="e">
        <f>IF(U44&gt;100%,((U44-1)*10000),0)</f>
        <v>#VALUE!</v>
      </c>
      <c r="W44" s="5"/>
    </row>
    <row r="45" spans="1:23" x14ac:dyDescent="0.25">
      <c r="A45" s="63" t="s">
        <v>29</v>
      </c>
      <c r="B45" s="59" t="s">
        <v>202</v>
      </c>
      <c r="C45" s="59" t="s">
        <v>203</v>
      </c>
      <c r="D45" s="59">
        <v>428</v>
      </c>
      <c r="E45" s="11"/>
      <c r="F45" s="23">
        <f>D45*0.94</f>
        <v>402.32</v>
      </c>
      <c r="G45" s="24">
        <f>IF(O45="Not Found",0,F45)</f>
        <v>0</v>
      </c>
      <c r="H45" s="43" t="s">
        <v>620</v>
      </c>
      <c r="I45" s="43" t="s">
        <v>621</v>
      </c>
      <c r="J45" s="43" t="s">
        <v>649</v>
      </c>
      <c r="K45" s="43"/>
      <c r="L45" s="43"/>
      <c r="O45" s="26" t="str">
        <f>IFERROR(VLOOKUP(C:C,'Results Data'!A:F,6,FALSE), "Not Found")</f>
        <v>Not Found</v>
      </c>
      <c r="P45" s="27" t="str">
        <f>IFERROR(VLOOKUP(C:C,'Results Data'!A:L,12,FALSE), "Not Found")</f>
        <v>Not Found</v>
      </c>
      <c r="Q45" s="27" t="b">
        <f>AND('RIDE DATA'!$A$5&lt;'Registration Data'!$P88,'RIDE DATA'!$B$5&gt;'Registration Data'!$P88)</f>
        <v>0</v>
      </c>
      <c r="R45" s="27">
        <f>IF(Q45=TRUE,O45*0.03,0)</f>
        <v>0</v>
      </c>
      <c r="S45" s="25">
        <f>COUNTIF('Historical Registration Data'!D:D,'Registration Data'!C88)</f>
        <v>0</v>
      </c>
      <c r="T45" s="28" t="e">
        <f>R45+O45</f>
        <v>#VALUE!</v>
      </c>
      <c r="U45" s="29" t="e">
        <f>T45/F45</f>
        <v>#VALUE!</v>
      </c>
      <c r="V45" s="44" t="e">
        <f>IF(U45&gt;100%,((U45-1)*10000),0)</f>
        <v>#VALUE!</v>
      </c>
    </row>
    <row r="46" spans="1:23" x14ac:dyDescent="0.25">
      <c r="A46" s="66" t="s">
        <v>26</v>
      </c>
      <c r="B46" s="57" t="s">
        <v>493</v>
      </c>
      <c r="C46" s="57" t="s">
        <v>494</v>
      </c>
      <c r="D46" s="57">
        <v>521</v>
      </c>
      <c r="E46" s="5"/>
      <c r="F46" s="23">
        <f>D46*0.94</f>
        <v>489.73999999999995</v>
      </c>
      <c r="G46" s="24">
        <f>IF(O46="Not Found",0,F46)</f>
        <v>0</v>
      </c>
      <c r="H46" s="43" t="s">
        <v>624</v>
      </c>
      <c r="I46" s="43" t="s">
        <v>625</v>
      </c>
      <c r="J46" s="43"/>
      <c r="K46" s="43"/>
      <c r="L46" s="43"/>
      <c r="O46" s="26" t="str">
        <f>IFERROR(VLOOKUP(C:C,'Results Data'!A:F,6,FALSE), "Not Found")</f>
        <v>Not Found</v>
      </c>
      <c r="P46" s="27" t="str">
        <f>IFERROR(VLOOKUP(C:C,'Results Data'!A:L,12,FALSE), "Not Found")</f>
        <v>Not Found</v>
      </c>
      <c r="Q46" s="27" t="b">
        <f>AND('RIDE DATA'!$A$5&lt;'Registration Data'!$P239,'RIDE DATA'!$B$5&gt;'Registration Data'!$P239)</f>
        <v>0</v>
      </c>
      <c r="R46" s="27">
        <f>IF(Q46=TRUE,O46*0.03,0)</f>
        <v>0</v>
      </c>
      <c r="S46" s="25">
        <f>COUNTIF('Historical Registration Data'!D:D,'Registration Data'!C239)</f>
        <v>0</v>
      </c>
      <c r="T46" s="28" t="e">
        <f>R46+O46</f>
        <v>#VALUE!</v>
      </c>
      <c r="U46" s="29" t="e">
        <f>T46/F46</f>
        <v>#VALUE!</v>
      </c>
      <c r="V46" s="44" t="e">
        <f>IF(U46&gt;100%,((U46-1)*10000),0)</f>
        <v>#VALUE!</v>
      </c>
      <c r="W46" s="5"/>
    </row>
    <row r="47" spans="1:23" x14ac:dyDescent="0.25">
      <c r="A47" s="62" t="s">
        <v>28</v>
      </c>
      <c r="B47" s="57" t="s">
        <v>594</v>
      </c>
      <c r="C47" s="57" t="s">
        <v>595</v>
      </c>
      <c r="D47" s="57">
        <v>309</v>
      </c>
      <c r="E47" s="5"/>
      <c r="F47" s="23">
        <f>D47*0.94</f>
        <v>290.45999999999998</v>
      </c>
      <c r="G47" s="24">
        <f>IF(O47="Not Found",0,F47)</f>
        <v>0</v>
      </c>
      <c r="H47" s="43" t="s">
        <v>620</v>
      </c>
      <c r="I47" s="43" t="s">
        <v>625</v>
      </c>
      <c r="J47" s="43"/>
      <c r="K47" s="43"/>
      <c r="L47" s="43" t="s">
        <v>626</v>
      </c>
      <c r="O47" s="26" t="str">
        <f>IFERROR(VLOOKUP(C:C,'Results Data'!A:F,6,FALSE), "Not Found")</f>
        <v>Not Found</v>
      </c>
      <c r="P47" s="27" t="str">
        <f>IFERROR(VLOOKUP(C:C,'Results Data'!A:L,12,FALSE), "Not Found")</f>
        <v>Not Found</v>
      </c>
      <c r="Q47" s="27" t="b">
        <f>AND('RIDE DATA'!$A$5&lt;'Registration Data'!$P291,'RIDE DATA'!$B$5&gt;'Registration Data'!$P291)</f>
        <v>0</v>
      </c>
      <c r="R47" s="27">
        <f>IF(Q47=TRUE,O47*0.03,0)</f>
        <v>0</v>
      </c>
      <c r="S47" s="25">
        <f>COUNTIF('Historical Registration Data'!D:D,'Registration Data'!C291)</f>
        <v>0</v>
      </c>
      <c r="T47" s="28" t="e">
        <f>R47+O47</f>
        <v>#VALUE!</v>
      </c>
      <c r="U47" s="29" t="e">
        <f>T47/F47</f>
        <v>#VALUE!</v>
      </c>
      <c r="V47" s="44" t="e">
        <f>IF(U47&gt;100%,((U47-1)*10000),0)</f>
        <v>#VALUE!</v>
      </c>
      <c r="W47" s="5"/>
    </row>
    <row r="48" spans="1:23" x14ac:dyDescent="0.25">
      <c r="A48" s="64" t="s">
        <v>29</v>
      </c>
      <c r="B48" s="57" t="s">
        <v>355</v>
      </c>
      <c r="C48" s="57" t="s">
        <v>356</v>
      </c>
      <c r="D48" s="57">
        <v>363</v>
      </c>
      <c r="E48" s="5"/>
      <c r="F48" s="23">
        <f>D48*0.94</f>
        <v>341.21999999999997</v>
      </c>
      <c r="G48" s="24">
        <f>IF(O48="Not Found",0,F48)</f>
        <v>0</v>
      </c>
      <c r="H48" s="43" t="s">
        <v>631</v>
      </c>
      <c r="I48" s="43" t="s">
        <v>621</v>
      </c>
      <c r="J48" s="43" t="s">
        <v>629</v>
      </c>
      <c r="K48" s="43"/>
      <c r="L48" s="43"/>
      <c r="O48" s="26" t="str">
        <f>IFERROR(VLOOKUP(C:C,'Results Data'!A:F,6,FALSE), "Not Found")</f>
        <v>Not Found</v>
      </c>
      <c r="P48" s="27" t="str">
        <f>IFERROR(VLOOKUP(C:C,'Results Data'!A:L,12,FALSE), "Not Found")</f>
        <v>Not Found</v>
      </c>
      <c r="Q48" s="27" t="b">
        <f>AND('RIDE DATA'!$A$5&lt;'Registration Data'!$P167,'RIDE DATA'!$B$5&gt;'Registration Data'!$P167)</f>
        <v>0</v>
      </c>
      <c r="R48" s="27">
        <f>IF(Q48=TRUE,O48*0.03,0)</f>
        <v>0</v>
      </c>
      <c r="S48" s="25">
        <f>COUNTIF('Historical Registration Data'!D:D,'Registration Data'!C167)</f>
        <v>0</v>
      </c>
      <c r="T48" s="28" t="e">
        <f>R48+O48</f>
        <v>#VALUE!</v>
      </c>
      <c r="U48" s="29" t="e">
        <f>T48/F48</f>
        <v>#VALUE!</v>
      </c>
      <c r="V48" s="44" t="e">
        <f>IF(U48&gt;100%,((U48-1)*10000),0)</f>
        <v>#VALUE!</v>
      </c>
      <c r="W48" s="5"/>
    </row>
    <row r="49" spans="1:23" x14ac:dyDescent="0.25">
      <c r="A49" s="58" t="s">
        <v>25</v>
      </c>
      <c r="B49" s="59" t="s">
        <v>286</v>
      </c>
      <c r="C49" s="59" t="s">
        <v>287</v>
      </c>
      <c r="D49" s="59">
        <v>351</v>
      </c>
      <c r="E49" s="11"/>
      <c r="F49" s="23">
        <f>D49*0.94</f>
        <v>329.94</v>
      </c>
      <c r="G49" s="24">
        <f>IF(O49="Not Found",0,F49)</f>
        <v>0</v>
      </c>
      <c r="H49" s="43" t="s">
        <v>620</v>
      </c>
      <c r="I49" s="43" t="s">
        <v>633</v>
      </c>
      <c r="J49" s="43"/>
      <c r="K49" s="43" t="s">
        <v>646</v>
      </c>
      <c r="L49" s="43"/>
      <c r="O49" s="26" t="str">
        <f>IFERROR(VLOOKUP(C:C,'Results Data'!A:F,6,FALSE), "Not Found")</f>
        <v>Not Found</v>
      </c>
      <c r="P49" s="27" t="str">
        <f>IFERROR(VLOOKUP(C:C,'Results Data'!A:L,12,FALSE), "Not Found")</f>
        <v>Not Found</v>
      </c>
      <c r="Q49" s="27" t="b">
        <f>AND('RIDE DATA'!$A$5&lt;'Registration Data'!$P130,'RIDE DATA'!$B$5&gt;'Registration Data'!$P130)</f>
        <v>0</v>
      </c>
      <c r="R49" s="27">
        <f>IF(Q49=TRUE,O49*0.03,0)</f>
        <v>0</v>
      </c>
      <c r="S49" s="25">
        <f>COUNTIF('Historical Registration Data'!D:D,'Registration Data'!C130)</f>
        <v>0</v>
      </c>
      <c r="T49" s="28" t="e">
        <f>R49+O49</f>
        <v>#VALUE!</v>
      </c>
      <c r="U49" s="29" t="e">
        <f>T49/F49</f>
        <v>#VALUE!</v>
      </c>
      <c r="V49" s="44" t="e">
        <f>IF(U49&gt;100%,((U49-1)*10000),0)</f>
        <v>#VALUE!</v>
      </c>
    </row>
    <row r="50" spans="1:23" x14ac:dyDescent="0.25">
      <c r="A50" s="65" t="s">
        <v>26</v>
      </c>
      <c r="B50" s="59" t="s">
        <v>168</v>
      </c>
      <c r="C50" s="59" t="s">
        <v>169</v>
      </c>
      <c r="D50" s="59">
        <v>245</v>
      </c>
      <c r="E50" s="11"/>
      <c r="F50" s="23">
        <f>D50*0.94</f>
        <v>230.29999999999998</v>
      </c>
      <c r="G50" s="24">
        <f>IF(O50="Not Found",0,F50)</f>
        <v>0</v>
      </c>
      <c r="H50" s="43"/>
      <c r="I50" s="43"/>
      <c r="J50" s="43"/>
      <c r="K50" s="43"/>
      <c r="L50" s="43"/>
      <c r="O50" s="26" t="str">
        <f>IFERROR(VLOOKUP(C:C,'Results Data'!A:F,6,FALSE), "Not Found")</f>
        <v>Not Found</v>
      </c>
      <c r="P50" s="27" t="str">
        <f>IFERROR(VLOOKUP(C:C,'Results Data'!A:L,12,FALSE), "Not Found")</f>
        <v>Not Found</v>
      </c>
      <c r="Q50" s="27" t="b">
        <f>AND('RIDE DATA'!$A$5&lt;'Registration Data'!$P71,'RIDE DATA'!$B$5&gt;'Registration Data'!$P71)</f>
        <v>0</v>
      </c>
      <c r="R50" s="27">
        <f>IF(Q50=TRUE,O50*0.03,0)</f>
        <v>0</v>
      </c>
      <c r="S50" s="25">
        <f>COUNTIF('Historical Registration Data'!D:D,'Registration Data'!C71)</f>
        <v>0</v>
      </c>
      <c r="T50" s="28" t="e">
        <f>R50+O50</f>
        <v>#VALUE!</v>
      </c>
      <c r="U50" s="29" t="e">
        <f>T50/F50</f>
        <v>#VALUE!</v>
      </c>
      <c r="V50" s="44" t="e">
        <f>IF(U50&gt;100%,((U50-1)*10000),0)</f>
        <v>#VALUE!</v>
      </c>
    </row>
    <row r="51" spans="1:23" x14ac:dyDescent="0.25">
      <c r="A51" s="64" t="s">
        <v>29</v>
      </c>
      <c r="B51" s="57" t="s">
        <v>453</v>
      </c>
      <c r="C51" s="57" t="s">
        <v>454</v>
      </c>
      <c r="D51" s="57">
        <v>491</v>
      </c>
      <c r="E51" s="5"/>
      <c r="F51" s="23">
        <f>D51*0.94</f>
        <v>461.53999999999996</v>
      </c>
      <c r="G51" s="24">
        <f>IF(O51="Not Found",0,F51)</f>
        <v>0</v>
      </c>
      <c r="H51" s="43" t="s">
        <v>620</v>
      </c>
      <c r="I51" s="43" t="s">
        <v>621</v>
      </c>
      <c r="J51" s="43" t="s">
        <v>654</v>
      </c>
      <c r="K51" s="43"/>
      <c r="L51" s="43"/>
      <c r="O51" s="26" t="str">
        <f>IFERROR(VLOOKUP(C:C,'Results Data'!A:F,6,FALSE), "Not Found")</f>
        <v>Not Found</v>
      </c>
      <c r="P51" s="27" t="str">
        <f>IFERROR(VLOOKUP(C:C,'Results Data'!A:L,12,FALSE), "Not Found")</f>
        <v>Not Found</v>
      </c>
      <c r="Q51" s="27" t="b">
        <f>AND('RIDE DATA'!$A$5&lt;'Registration Data'!$P217,'RIDE DATA'!$B$5&gt;'Registration Data'!$P217)</f>
        <v>0</v>
      </c>
      <c r="R51" s="27">
        <f>IF(Q51=TRUE,O51*0.03,0)</f>
        <v>0</v>
      </c>
      <c r="S51" s="25">
        <f>COUNTIF('Historical Registration Data'!D:D,'Registration Data'!C217)</f>
        <v>0</v>
      </c>
      <c r="T51" s="28" t="e">
        <f>R51+O51</f>
        <v>#VALUE!</v>
      </c>
      <c r="U51" s="29" t="e">
        <f>T51/F51</f>
        <v>#VALUE!</v>
      </c>
      <c r="V51" s="44" t="e">
        <f>IF(U51&gt;100%,((U51-1)*10000),0)</f>
        <v>#VALUE!</v>
      </c>
      <c r="W51" s="5"/>
    </row>
    <row r="52" spans="1:23" x14ac:dyDescent="0.25">
      <c r="A52" s="58" t="s">
        <v>25</v>
      </c>
      <c r="B52" s="59" t="s">
        <v>40</v>
      </c>
      <c r="C52" s="59" t="s">
        <v>41</v>
      </c>
      <c r="D52" s="59">
        <v>558</v>
      </c>
      <c r="E52" s="11"/>
      <c r="F52" s="23">
        <f>D52*0.94</f>
        <v>524.52</v>
      </c>
      <c r="G52" s="24">
        <f>IF(O52="Not Found",0,F52)</f>
        <v>0</v>
      </c>
      <c r="H52" s="43"/>
      <c r="I52" s="43"/>
      <c r="J52" s="43"/>
      <c r="K52" s="43"/>
      <c r="L52" s="43"/>
      <c r="O52" s="26" t="str">
        <f>IFERROR(VLOOKUP(C:C,'Results Data'!A:F,6,FALSE), "Not Found")</f>
        <v>Not Found</v>
      </c>
      <c r="P52" s="27" t="str">
        <f>IFERROR(VLOOKUP(C:C,'Results Data'!A:L,12,FALSE), "Not Found")</f>
        <v>Not Found</v>
      </c>
      <c r="Q52" s="27" t="b">
        <f>AND('RIDE DATA'!$A$5&lt;'Registration Data'!$P6,'RIDE DATA'!$B$5&gt;'Registration Data'!$P6)</f>
        <v>0</v>
      </c>
      <c r="R52" s="27">
        <f>IF(Q52=TRUE,O52*0.03,0)</f>
        <v>0</v>
      </c>
      <c r="S52" s="25">
        <f>COUNTIF('Historical Registration Data'!D:D,'Registration Data'!C6)</f>
        <v>0</v>
      </c>
      <c r="T52" s="28" t="e">
        <f>R52+O52</f>
        <v>#VALUE!</v>
      </c>
      <c r="U52" s="29" t="e">
        <f>T52/F52</f>
        <v>#VALUE!</v>
      </c>
      <c r="V52" s="44" t="e">
        <f>IF(U52&gt;100%,((U52-1)*10000),0)</f>
        <v>#VALUE!</v>
      </c>
    </row>
    <row r="53" spans="1:23" x14ac:dyDescent="0.25">
      <c r="A53" s="61" t="s">
        <v>28</v>
      </c>
      <c r="B53" s="59" t="s">
        <v>216</v>
      </c>
      <c r="C53" s="59" t="s">
        <v>217</v>
      </c>
      <c r="D53" s="59">
        <v>230</v>
      </c>
      <c r="E53" s="11"/>
      <c r="F53" s="23">
        <f>D53*0.94</f>
        <v>216.2</v>
      </c>
      <c r="G53" s="24">
        <f>IF(O53="Not Found",0,F53)</f>
        <v>0</v>
      </c>
      <c r="H53" s="43" t="s">
        <v>620</v>
      </c>
      <c r="I53" s="43" t="s">
        <v>621</v>
      </c>
      <c r="J53" s="43" t="s">
        <v>653</v>
      </c>
      <c r="K53" s="43"/>
      <c r="L53" s="43"/>
      <c r="O53" s="26" t="str">
        <f>IFERROR(VLOOKUP(C:C,'Results Data'!A:F,6,FALSE), "Not Found")</f>
        <v>Not Found</v>
      </c>
      <c r="P53" s="27" t="str">
        <f>IFERROR(VLOOKUP(C:C,'Results Data'!A:L,12,FALSE), "Not Found")</f>
        <v>Not Found</v>
      </c>
      <c r="Q53" s="27" t="b">
        <f>AND('RIDE DATA'!$A$5&lt;'Registration Data'!$P95,'RIDE DATA'!$B$5&gt;'Registration Data'!$P95)</f>
        <v>0</v>
      </c>
      <c r="R53" s="27">
        <f>IF(Q53=TRUE,O53*0.03,0)</f>
        <v>0</v>
      </c>
      <c r="S53" s="25">
        <f>COUNTIF('Historical Registration Data'!D:D,'Registration Data'!C95)</f>
        <v>0</v>
      </c>
      <c r="T53" s="28" t="e">
        <f>R53+O53</f>
        <v>#VALUE!</v>
      </c>
      <c r="U53" s="29" t="e">
        <f>T53/F53</f>
        <v>#VALUE!</v>
      </c>
      <c r="V53" s="44" t="e">
        <f>IF(U53&gt;100%,((U53-1)*10000),0)</f>
        <v>#VALUE!</v>
      </c>
    </row>
    <row r="54" spans="1:23" x14ac:dyDescent="0.25">
      <c r="A54" s="58" t="s">
        <v>25</v>
      </c>
      <c r="B54" s="59" t="s">
        <v>218</v>
      </c>
      <c r="C54" s="59" t="s">
        <v>219</v>
      </c>
      <c r="D54" s="59">
        <v>361</v>
      </c>
      <c r="E54" s="11"/>
      <c r="F54" s="23">
        <f>D54*0.94</f>
        <v>339.34</v>
      </c>
      <c r="G54" s="24">
        <f>IF(O54="Not Found",0,F54)</f>
        <v>0</v>
      </c>
      <c r="H54" s="43"/>
      <c r="I54" s="43"/>
      <c r="J54" s="43"/>
      <c r="K54" s="43"/>
      <c r="L54" s="43"/>
      <c r="O54" s="26" t="str">
        <f>IFERROR(VLOOKUP(C:C,'Results Data'!A:F,6,FALSE), "Not Found")</f>
        <v>Not Found</v>
      </c>
      <c r="P54" s="27" t="str">
        <f>IFERROR(VLOOKUP(C:C,'Results Data'!A:L,12,FALSE), "Not Found")</f>
        <v>Not Found</v>
      </c>
      <c r="Q54" s="27" t="b">
        <f>AND('RIDE DATA'!$A$5&lt;'Registration Data'!$P96,'RIDE DATA'!$B$5&gt;'Registration Data'!$P96)</f>
        <v>0</v>
      </c>
      <c r="R54" s="27">
        <f>IF(Q54=TRUE,O54*0.03,0)</f>
        <v>0</v>
      </c>
      <c r="S54" s="25">
        <f>COUNTIF('Historical Registration Data'!D:D,'Registration Data'!C96)</f>
        <v>0</v>
      </c>
      <c r="T54" s="28" t="e">
        <f>R54+O54</f>
        <v>#VALUE!</v>
      </c>
      <c r="U54" s="29" t="e">
        <f>T54/F54</f>
        <v>#VALUE!</v>
      </c>
      <c r="V54" s="44" t="e">
        <f>IF(U54&gt;100%,((U54-1)*10000),0)</f>
        <v>#VALUE!</v>
      </c>
    </row>
    <row r="55" spans="1:23" x14ac:dyDescent="0.25">
      <c r="A55" s="65" t="s">
        <v>26</v>
      </c>
      <c r="B55" s="59" t="s">
        <v>278</v>
      </c>
      <c r="C55" s="59" t="s">
        <v>279</v>
      </c>
      <c r="D55" s="59">
        <v>314</v>
      </c>
      <c r="E55" s="11"/>
      <c r="F55" s="23">
        <f>D55*0.94</f>
        <v>295.15999999999997</v>
      </c>
      <c r="G55" s="24">
        <f>IF(O55="Not Found",0,F55)</f>
        <v>0</v>
      </c>
      <c r="H55" s="43" t="s">
        <v>620</v>
      </c>
      <c r="I55" s="43" t="s">
        <v>633</v>
      </c>
      <c r="J55" s="43"/>
      <c r="K55" s="43" t="s">
        <v>634</v>
      </c>
      <c r="L55" s="43"/>
      <c r="O55" s="26" t="str">
        <f>IFERROR(VLOOKUP(C:C,'Results Data'!A:F,6,FALSE), "Not Found")</f>
        <v>Not Found</v>
      </c>
      <c r="P55" s="27" t="str">
        <f>IFERROR(VLOOKUP(C:C,'Results Data'!A:L,12,FALSE), "Not Found")</f>
        <v>Not Found</v>
      </c>
      <c r="Q55" s="27" t="b">
        <f>AND('RIDE DATA'!$A$5&lt;'Registration Data'!$P126,'RIDE DATA'!$B$5&gt;'Registration Data'!$P126)</f>
        <v>0</v>
      </c>
      <c r="R55" s="27">
        <f>IF(Q55=TRUE,O55*0.03,0)</f>
        <v>0</v>
      </c>
      <c r="S55" s="25">
        <f>COUNTIF('Historical Registration Data'!D:D,'Registration Data'!C126)</f>
        <v>0</v>
      </c>
      <c r="T55" s="28" t="e">
        <f>R55+O55</f>
        <v>#VALUE!</v>
      </c>
      <c r="U55" s="29" t="e">
        <f>T55/F55</f>
        <v>#VALUE!</v>
      </c>
      <c r="V55" s="44" t="e">
        <f>IF(U55&gt;100%,((U55-1)*10000),0)</f>
        <v>#VALUE!</v>
      </c>
    </row>
    <row r="56" spans="1:23" x14ac:dyDescent="0.25">
      <c r="A56" s="61" t="s">
        <v>28</v>
      </c>
      <c r="B56" s="59" t="s">
        <v>242</v>
      </c>
      <c r="C56" s="59" t="s">
        <v>243</v>
      </c>
      <c r="D56" s="59">
        <v>555</v>
      </c>
      <c r="E56" s="11"/>
      <c r="F56" s="23">
        <f>D56*0.94</f>
        <v>521.69999999999993</v>
      </c>
      <c r="G56" s="24">
        <f>IF(O56="Not Found",0,F56)</f>
        <v>0</v>
      </c>
      <c r="H56" s="43" t="s">
        <v>620</v>
      </c>
      <c r="I56" s="43" t="s">
        <v>621</v>
      </c>
      <c r="J56" s="43" t="s">
        <v>642</v>
      </c>
      <c r="K56" s="43"/>
      <c r="L56" s="43"/>
      <c r="O56" s="26" t="str">
        <f>IFERROR(VLOOKUP(C:C,'Results Data'!A:F,6,FALSE), "Not Found")</f>
        <v>Not Found</v>
      </c>
      <c r="P56" s="27" t="str">
        <f>IFERROR(VLOOKUP(C:C,'Results Data'!A:L,12,FALSE), "Not Found")</f>
        <v>Not Found</v>
      </c>
      <c r="Q56" s="27" t="b">
        <f>AND('RIDE DATA'!$A$5&lt;'Registration Data'!$P108,'RIDE DATA'!$B$5&gt;'Registration Data'!$P108)</f>
        <v>0</v>
      </c>
      <c r="R56" s="27">
        <f>IF(Q56=TRUE,O56*0.03,0)</f>
        <v>0</v>
      </c>
      <c r="S56" s="25">
        <f>COUNTIF('Historical Registration Data'!D:D,'Registration Data'!C108)</f>
        <v>0</v>
      </c>
      <c r="T56" s="28" t="e">
        <f>R56+O56</f>
        <v>#VALUE!</v>
      </c>
      <c r="U56" s="29" t="e">
        <f>T56/F56</f>
        <v>#VALUE!</v>
      </c>
      <c r="V56" s="44" t="e">
        <f>IF(U56&gt;100%,((U56-1)*10000),0)</f>
        <v>#VALUE!</v>
      </c>
    </row>
    <row r="57" spans="1:23" x14ac:dyDescent="0.25">
      <c r="A57" s="65" t="s">
        <v>26</v>
      </c>
      <c r="B57" s="59" t="s">
        <v>140</v>
      </c>
      <c r="C57" s="59" t="s">
        <v>141</v>
      </c>
      <c r="D57" s="59">
        <v>427</v>
      </c>
      <c r="E57" s="11"/>
      <c r="F57" s="23">
        <f>D57*0.94</f>
        <v>401.38</v>
      </c>
      <c r="G57" s="24">
        <f>IF(O57="Not Found",0,F57)</f>
        <v>0</v>
      </c>
      <c r="H57" s="43" t="s">
        <v>631</v>
      </c>
      <c r="I57" s="43"/>
      <c r="J57" s="43"/>
      <c r="K57" s="43"/>
      <c r="L57" s="43"/>
      <c r="O57" s="26" t="str">
        <f>IFERROR(VLOOKUP(C:C,'Results Data'!A:F,6,FALSE), "Not Found")</f>
        <v>Not Found</v>
      </c>
      <c r="P57" s="27" t="str">
        <f>IFERROR(VLOOKUP(C:C,'Results Data'!A:L,12,FALSE), "Not Found")</f>
        <v>Not Found</v>
      </c>
      <c r="Q57" s="27" t="b">
        <f>AND('RIDE DATA'!$A$5&lt;'Registration Data'!$P57,'RIDE DATA'!$B$5&gt;'Registration Data'!$P57)</f>
        <v>0</v>
      </c>
      <c r="R57" s="27">
        <f>IF(Q57=TRUE,O57*0.03,0)</f>
        <v>0</v>
      </c>
      <c r="S57" s="25">
        <f>COUNTIF('Historical Registration Data'!D:D,'Registration Data'!C57)</f>
        <v>0</v>
      </c>
      <c r="T57" s="28" t="e">
        <f>R57+O57</f>
        <v>#VALUE!</v>
      </c>
      <c r="U57" s="29" t="e">
        <f>T57/F57</f>
        <v>#VALUE!</v>
      </c>
      <c r="V57" s="44" t="e">
        <f>IF(U57&gt;100%,((U57-1)*10000),0)</f>
        <v>#VALUE!</v>
      </c>
    </row>
    <row r="58" spans="1:23" x14ac:dyDescent="0.25">
      <c r="A58" s="66" t="s">
        <v>26</v>
      </c>
      <c r="B58" s="57" t="s">
        <v>545</v>
      </c>
      <c r="C58" s="57" t="s">
        <v>546</v>
      </c>
      <c r="D58" s="57">
        <v>449</v>
      </c>
      <c r="E58" s="5"/>
      <c r="F58" s="23">
        <f>D58*0.94</f>
        <v>422.06</v>
      </c>
      <c r="G58" s="24">
        <f>IF(O58="Not Found",0,F58)</f>
        <v>0</v>
      </c>
      <c r="H58" s="43" t="s">
        <v>620</v>
      </c>
      <c r="I58" s="43" t="s">
        <v>621</v>
      </c>
      <c r="J58" s="43" t="s">
        <v>642</v>
      </c>
      <c r="K58" s="43"/>
      <c r="L58" s="43"/>
      <c r="O58" s="26" t="str">
        <f>IFERROR(VLOOKUP(C:C,'Results Data'!A:F,6,FALSE), "Not Found")</f>
        <v>Not Found</v>
      </c>
      <c r="P58" s="27" t="str">
        <f>IFERROR(VLOOKUP(C:C,'Results Data'!A:L,12,FALSE), "Not Found")</f>
        <v>Not Found</v>
      </c>
      <c r="Q58" s="27" t="b">
        <f>AND('RIDE DATA'!$A$5&lt;'Registration Data'!$P266,'RIDE DATA'!$B$5&gt;'Registration Data'!$P266)</f>
        <v>0</v>
      </c>
      <c r="R58" s="27">
        <f>IF(Q58=TRUE,O58*0.03,0)</f>
        <v>0</v>
      </c>
      <c r="S58" s="25">
        <f>COUNTIF('Historical Registration Data'!D:D,'Registration Data'!C266)</f>
        <v>0</v>
      </c>
      <c r="T58" s="28" t="e">
        <f>R58+O58</f>
        <v>#VALUE!</v>
      </c>
      <c r="U58" s="29" t="e">
        <f>T58/F58</f>
        <v>#VALUE!</v>
      </c>
      <c r="V58" s="44" t="e">
        <f>IF(U58&gt;100%,((U58-1)*10000),0)</f>
        <v>#VALUE!</v>
      </c>
      <c r="W58" s="5"/>
    </row>
    <row r="59" spans="1:23" x14ac:dyDescent="0.25">
      <c r="A59" s="66" t="s">
        <v>26</v>
      </c>
      <c r="B59" s="57" t="s">
        <v>592</v>
      </c>
      <c r="C59" s="57" t="s">
        <v>593</v>
      </c>
      <c r="D59" s="57">
        <v>407</v>
      </c>
      <c r="E59" s="5"/>
      <c r="F59" s="23">
        <f>D59*0.94</f>
        <v>382.58</v>
      </c>
      <c r="G59" s="24">
        <f>IF(O59="Not Found",0,F59)</f>
        <v>0</v>
      </c>
      <c r="H59" s="43" t="s">
        <v>631</v>
      </c>
      <c r="I59" s="43" t="s">
        <v>621</v>
      </c>
      <c r="J59" s="43" t="s">
        <v>630</v>
      </c>
      <c r="K59" s="43"/>
      <c r="L59" s="43"/>
      <c r="O59" s="26" t="str">
        <f>IFERROR(VLOOKUP(C:C,'Results Data'!A:F,6,FALSE), "Not Found")</f>
        <v>Not Found</v>
      </c>
      <c r="P59" s="27" t="str">
        <f>IFERROR(VLOOKUP(C:C,'Results Data'!A:L,12,FALSE), "Not Found")</f>
        <v>Not Found</v>
      </c>
      <c r="Q59" s="27" t="b">
        <f>AND('RIDE DATA'!$A$5&lt;'Registration Data'!$P290,'RIDE DATA'!$B$5&gt;'Registration Data'!$P290)</f>
        <v>0</v>
      </c>
      <c r="R59" s="27">
        <f>IF(Q59=TRUE,O59*0.03,0)</f>
        <v>0</v>
      </c>
      <c r="S59" s="25">
        <f>COUNTIF('Historical Registration Data'!D:D,'Registration Data'!C290)</f>
        <v>0</v>
      </c>
      <c r="T59" s="28" t="e">
        <f>R59+O59</f>
        <v>#VALUE!</v>
      </c>
      <c r="U59" s="29" t="e">
        <f>T59/F59</f>
        <v>#VALUE!</v>
      </c>
      <c r="V59" s="44" t="e">
        <f>IF(U59&gt;100%,((U59-1)*10000),0)</f>
        <v>#VALUE!</v>
      </c>
      <c r="W59" s="5"/>
    </row>
    <row r="60" spans="1:23" x14ac:dyDescent="0.25">
      <c r="A60" s="61" t="s">
        <v>28</v>
      </c>
      <c r="B60" s="59" t="s">
        <v>68</v>
      </c>
      <c r="C60" s="59" t="s">
        <v>69</v>
      </c>
      <c r="D60" s="59">
        <v>404</v>
      </c>
      <c r="E60" s="11"/>
      <c r="F60" s="23">
        <f>D60*0.94</f>
        <v>379.76</v>
      </c>
      <c r="G60" s="24">
        <f>IF(O60="Not Found",0,F60)</f>
        <v>0</v>
      </c>
      <c r="H60" s="43" t="s">
        <v>631</v>
      </c>
      <c r="I60" s="43" t="s">
        <v>627</v>
      </c>
      <c r="J60" s="43"/>
      <c r="K60" s="43"/>
      <c r="L60" s="43"/>
      <c r="O60" s="26" t="str">
        <f>IFERROR(VLOOKUP(C:C,'Results Data'!A:F,6,FALSE), "Not Found")</f>
        <v>Not Found</v>
      </c>
      <c r="P60" s="27" t="str">
        <f>IFERROR(VLOOKUP(C:C,'Results Data'!A:L,12,FALSE), "Not Found")</f>
        <v>Not Found</v>
      </c>
      <c r="Q60" s="27" t="b">
        <f>AND('RIDE DATA'!$A$5&lt;'Registration Data'!$P21,'RIDE DATA'!$B$5&gt;'Registration Data'!$P21)</f>
        <v>0</v>
      </c>
      <c r="R60" s="27">
        <f>IF(Q60=TRUE,O60*0.03,0)</f>
        <v>0</v>
      </c>
      <c r="S60" s="25">
        <f>COUNTIF('Historical Registration Data'!D:D,'Registration Data'!C21)</f>
        <v>0</v>
      </c>
      <c r="T60" s="28" t="e">
        <f>R60+O60</f>
        <v>#VALUE!</v>
      </c>
      <c r="U60" s="29" t="e">
        <f>T60/F60</f>
        <v>#VALUE!</v>
      </c>
      <c r="V60" s="44" t="e">
        <f>IF(U60&gt;100%,((U60-1)*10000),0)</f>
        <v>#VALUE!</v>
      </c>
    </row>
    <row r="61" spans="1:23" x14ac:dyDescent="0.25">
      <c r="A61" s="65" t="s">
        <v>26</v>
      </c>
      <c r="B61" s="59" t="s">
        <v>146</v>
      </c>
      <c r="C61" s="59" t="s">
        <v>147</v>
      </c>
      <c r="D61" s="59">
        <v>390</v>
      </c>
      <c r="E61" s="11"/>
      <c r="F61" s="23">
        <f>D61*0.94</f>
        <v>366.59999999999997</v>
      </c>
      <c r="G61" s="24">
        <f>IF(O61="Not Found",0,F61)</f>
        <v>0</v>
      </c>
      <c r="H61" s="43" t="s">
        <v>624</v>
      </c>
      <c r="I61" s="43" t="s">
        <v>633</v>
      </c>
      <c r="J61" s="43"/>
      <c r="K61" s="43"/>
      <c r="L61" s="43"/>
      <c r="O61" s="26" t="str">
        <f>IFERROR(VLOOKUP(C:C,'Results Data'!A:F,6,FALSE), "Not Found")</f>
        <v>Not Found</v>
      </c>
      <c r="P61" s="27" t="str">
        <f>IFERROR(VLOOKUP(C:C,'Results Data'!A:L,12,FALSE), "Not Found")</f>
        <v>Not Found</v>
      </c>
      <c r="Q61" s="27" t="b">
        <f>AND('RIDE DATA'!$A$5&lt;'Registration Data'!$P60,'RIDE DATA'!$B$5&gt;'Registration Data'!$P60)</f>
        <v>0</v>
      </c>
      <c r="R61" s="27">
        <f>IF(Q61=TRUE,O61*0.03,0)</f>
        <v>0</v>
      </c>
      <c r="S61" s="25">
        <f>COUNTIF('Historical Registration Data'!D:D,'Registration Data'!C60)</f>
        <v>0</v>
      </c>
      <c r="T61" s="28" t="e">
        <f>R61+O61</f>
        <v>#VALUE!</v>
      </c>
      <c r="U61" s="29" t="e">
        <f>T61/F61</f>
        <v>#VALUE!</v>
      </c>
      <c r="V61" s="44" t="e">
        <f>IF(U61&gt;100%,((U61-1)*10000),0)</f>
        <v>#VALUE!</v>
      </c>
    </row>
    <row r="62" spans="1:23" x14ac:dyDescent="0.25">
      <c r="A62" s="63" t="s">
        <v>29</v>
      </c>
      <c r="B62" s="59" t="s">
        <v>150</v>
      </c>
      <c r="C62" s="59" t="s">
        <v>151</v>
      </c>
      <c r="D62" s="59">
        <v>402</v>
      </c>
      <c r="E62" s="11"/>
      <c r="F62" s="23">
        <f>D62*0.94</f>
        <v>377.88</v>
      </c>
      <c r="G62" s="24">
        <f>IF(O62="Not Found",0,F62)</f>
        <v>0</v>
      </c>
      <c r="H62" s="43" t="s">
        <v>624</v>
      </c>
      <c r="I62" s="43"/>
      <c r="J62" s="43"/>
      <c r="K62" s="43"/>
      <c r="L62" s="43"/>
      <c r="O62" s="26" t="str">
        <f>IFERROR(VLOOKUP(C:C,'Results Data'!A:F,6,FALSE), "Not Found")</f>
        <v>Not Found</v>
      </c>
      <c r="P62" s="27" t="str">
        <f>IFERROR(VLOOKUP(C:C,'Results Data'!A:L,12,FALSE), "Not Found")</f>
        <v>Not Found</v>
      </c>
      <c r="Q62" s="27" t="b">
        <f>AND('RIDE DATA'!$A$5&lt;'Registration Data'!$P62,'RIDE DATA'!$B$5&gt;'Registration Data'!$P62)</f>
        <v>0</v>
      </c>
      <c r="R62" s="27">
        <f>IF(Q62=TRUE,O62*0.03,0)</f>
        <v>0</v>
      </c>
      <c r="S62" s="25">
        <f>COUNTIF('Historical Registration Data'!D:D,'Registration Data'!C62)</f>
        <v>0</v>
      </c>
      <c r="T62" s="28" t="e">
        <f>R62+O62</f>
        <v>#VALUE!</v>
      </c>
      <c r="U62" s="29" t="e">
        <f>T62/F62</f>
        <v>#VALUE!</v>
      </c>
      <c r="V62" s="44" t="e">
        <f>IF(U62&gt;100%,((U62-1)*10000),0)</f>
        <v>#VALUE!</v>
      </c>
    </row>
    <row r="63" spans="1:23" x14ac:dyDescent="0.25">
      <c r="A63" s="69" t="s">
        <v>26</v>
      </c>
      <c r="B63" s="59" t="s">
        <v>188</v>
      </c>
      <c r="C63" s="59" t="s">
        <v>189</v>
      </c>
      <c r="D63" s="59">
        <v>210</v>
      </c>
      <c r="E63" s="11"/>
      <c r="F63" s="23">
        <f>D63*0.94</f>
        <v>197.39999999999998</v>
      </c>
      <c r="G63" s="24">
        <f>IF(O63="Not Found",0,F63)</f>
        <v>0</v>
      </c>
      <c r="H63" s="43" t="s">
        <v>647</v>
      </c>
      <c r="I63" s="43" t="s">
        <v>627</v>
      </c>
      <c r="J63" s="43"/>
      <c r="K63" s="43"/>
      <c r="L63" s="43" t="s">
        <v>640</v>
      </c>
      <c r="O63" s="26" t="str">
        <f>IFERROR(VLOOKUP(C:C,'Results Data'!A:F,6,FALSE), "Not Found")</f>
        <v>Not Found</v>
      </c>
      <c r="P63" s="27" t="str">
        <f>IFERROR(VLOOKUP(C:C,'Results Data'!A:L,12,FALSE), "Not Found")</f>
        <v>Not Found</v>
      </c>
      <c r="Q63" s="27" t="b">
        <f>AND('RIDE DATA'!$A$5&lt;'Registration Data'!$P81,'RIDE DATA'!$B$5&gt;'Registration Data'!$P81)</f>
        <v>0</v>
      </c>
      <c r="R63" s="27">
        <f>IF(Q63=TRUE,O63*0.03,0)</f>
        <v>0</v>
      </c>
      <c r="S63" s="25">
        <f>COUNTIF('Historical Registration Data'!D:D,'Registration Data'!C81)</f>
        <v>0</v>
      </c>
      <c r="T63" s="28" t="e">
        <f>R63+O63</f>
        <v>#VALUE!</v>
      </c>
      <c r="U63" s="29" t="e">
        <f>T63/F63</f>
        <v>#VALUE!</v>
      </c>
      <c r="V63" s="44" t="e">
        <f>IF(U63&gt;100%,((U63-1)*10000),0)</f>
        <v>#VALUE!</v>
      </c>
    </row>
    <row r="64" spans="1:23" x14ac:dyDescent="0.25">
      <c r="A64" s="65" t="s">
        <v>26</v>
      </c>
      <c r="B64" s="59" t="s">
        <v>294</v>
      </c>
      <c r="C64" s="59" t="s">
        <v>295</v>
      </c>
      <c r="D64" s="59">
        <v>424</v>
      </c>
      <c r="E64" s="11"/>
      <c r="F64" s="23">
        <f>D64*0.94</f>
        <v>398.56</v>
      </c>
      <c r="G64" s="24">
        <f>IF(O64="Not Found",0,F64)</f>
        <v>0</v>
      </c>
      <c r="H64" s="43" t="s">
        <v>647</v>
      </c>
      <c r="I64" s="43"/>
      <c r="J64" s="43"/>
      <c r="K64" s="43"/>
      <c r="L64" s="43"/>
      <c r="O64" s="26" t="str">
        <f>IFERROR(VLOOKUP(C:C,'Results Data'!A:F,6,FALSE), "Not Found")</f>
        <v>Not Found</v>
      </c>
      <c r="P64" s="27" t="str">
        <f>IFERROR(VLOOKUP(C:C,'Results Data'!A:L,12,FALSE), "Not Found")</f>
        <v>Not Found</v>
      </c>
      <c r="Q64" s="27" t="b">
        <f>AND('RIDE DATA'!$A$5&lt;'Registration Data'!$P134,'RIDE DATA'!$B$5&gt;'Registration Data'!$P134)</f>
        <v>0</v>
      </c>
      <c r="R64" s="27">
        <f>IF(Q64=TRUE,O64*0.03,0)</f>
        <v>0</v>
      </c>
      <c r="S64" s="25">
        <f>COUNTIF('Historical Registration Data'!D:D,'Registration Data'!C134)</f>
        <v>0</v>
      </c>
      <c r="T64" s="28" t="e">
        <f>R64+O64</f>
        <v>#VALUE!</v>
      </c>
      <c r="U64" s="29" t="e">
        <f>T64/F64</f>
        <v>#VALUE!</v>
      </c>
      <c r="V64" s="44" t="e">
        <f>IF(U64&gt;100%,((U64-1)*10000),0)</f>
        <v>#VALUE!</v>
      </c>
      <c r="W64" s="12"/>
    </row>
    <row r="65" spans="1:23" x14ac:dyDescent="0.25">
      <c r="A65" s="61" t="s">
        <v>28</v>
      </c>
      <c r="B65" s="59" t="s">
        <v>166</v>
      </c>
      <c r="C65" s="59" t="s">
        <v>167</v>
      </c>
      <c r="D65" s="59">
        <v>300</v>
      </c>
      <c r="E65" s="11"/>
      <c r="F65" s="23">
        <f>D65*0.94</f>
        <v>282</v>
      </c>
      <c r="G65" s="24">
        <f>IF(O65="Not Found",0,F65)</f>
        <v>0</v>
      </c>
      <c r="H65" s="43" t="s">
        <v>647</v>
      </c>
      <c r="I65" s="43"/>
      <c r="J65" s="43"/>
      <c r="K65" s="43"/>
      <c r="L65" s="43"/>
      <c r="O65" s="26" t="str">
        <f>IFERROR(VLOOKUP(C:C,'Results Data'!A:F,6,FALSE), "Not Found")</f>
        <v>Not Found</v>
      </c>
      <c r="P65" s="27" t="str">
        <f>IFERROR(VLOOKUP(C:C,'Results Data'!A:L,12,FALSE), "Not Found")</f>
        <v>Not Found</v>
      </c>
      <c r="Q65" s="27" t="b">
        <f>AND('RIDE DATA'!$A$5&lt;'Registration Data'!$P70,'RIDE DATA'!$B$5&gt;'Registration Data'!$P70)</f>
        <v>0</v>
      </c>
      <c r="R65" s="27">
        <f>IF(Q65=TRUE,O65*0.03,0)</f>
        <v>0</v>
      </c>
      <c r="S65" s="25">
        <f>COUNTIF('Historical Registration Data'!D:D,'Registration Data'!C70)</f>
        <v>0</v>
      </c>
      <c r="T65" s="28" t="e">
        <f>R65+O65</f>
        <v>#VALUE!</v>
      </c>
      <c r="U65" s="29" t="e">
        <f>T65/F65</f>
        <v>#VALUE!</v>
      </c>
      <c r="V65" s="44" t="e">
        <f>IF(U65&gt;100%,((U65-1)*10000),0)</f>
        <v>#VALUE!</v>
      </c>
    </row>
    <row r="66" spans="1:23" x14ac:dyDescent="0.25">
      <c r="A66" s="66" t="s">
        <v>26</v>
      </c>
      <c r="B66" s="57" t="s">
        <v>437</v>
      </c>
      <c r="C66" s="57" t="s">
        <v>438</v>
      </c>
      <c r="D66" s="57">
        <v>420</v>
      </c>
      <c r="E66" s="5"/>
      <c r="F66" s="23">
        <f>D66*0.94</f>
        <v>394.79999999999995</v>
      </c>
      <c r="G66" s="24">
        <f>IF(O66="Not Found",0,F66)</f>
        <v>0</v>
      </c>
      <c r="H66" s="43"/>
      <c r="I66" s="43"/>
      <c r="J66" s="43"/>
      <c r="K66" s="43"/>
      <c r="L66" s="43"/>
      <c r="O66" s="26" t="str">
        <f>IFERROR(VLOOKUP(C:C,'Results Data'!A:F,6,FALSE), "Not Found")</f>
        <v>Not Found</v>
      </c>
      <c r="P66" s="27" t="str">
        <f>IFERROR(VLOOKUP(C:C,'Results Data'!A:L,12,FALSE), "Not Found")</f>
        <v>Not Found</v>
      </c>
      <c r="Q66" s="27" t="b">
        <f>AND('RIDE DATA'!$A$5&lt;'Registration Data'!$P209,'RIDE DATA'!$B$5&gt;'Registration Data'!$P209)</f>
        <v>0</v>
      </c>
      <c r="R66" s="27">
        <f>IF(Q66=TRUE,O66*0.03,0)</f>
        <v>0</v>
      </c>
      <c r="S66" s="25">
        <f>COUNTIF('Historical Registration Data'!D:D,'Registration Data'!C209)</f>
        <v>0</v>
      </c>
      <c r="T66" s="28" t="e">
        <f>R66+O66</f>
        <v>#VALUE!</v>
      </c>
      <c r="U66" s="29" t="e">
        <f>T66/F66</f>
        <v>#VALUE!</v>
      </c>
      <c r="V66" s="44" t="e">
        <f>IF(U66&gt;100%,((U66-1)*10000),0)</f>
        <v>#VALUE!</v>
      </c>
      <c r="W66" s="5"/>
    </row>
    <row r="67" spans="1:23" x14ac:dyDescent="0.25">
      <c r="A67" s="66" t="s">
        <v>26</v>
      </c>
      <c r="B67" s="57" t="s">
        <v>571</v>
      </c>
      <c r="C67" s="57" t="s">
        <v>572</v>
      </c>
      <c r="D67" s="57">
        <v>300</v>
      </c>
      <c r="E67" s="5"/>
      <c r="F67" s="23">
        <f>D67*0.94</f>
        <v>282</v>
      </c>
      <c r="G67" s="24">
        <f>IF(O67="Not Found",0,F67)</f>
        <v>0</v>
      </c>
      <c r="H67" s="43"/>
      <c r="I67" s="43"/>
      <c r="J67" s="43"/>
      <c r="K67" s="43"/>
      <c r="L67" s="43"/>
      <c r="O67" s="26" t="str">
        <f>IFERROR(VLOOKUP(C:C,'Results Data'!A:F,6,FALSE), "Not Found")</f>
        <v>Not Found</v>
      </c>
      <c r="P67" s="27" t="str">
        <f>IFERROR(VLOOKUP(C:C,'Results Data'!A:L,12,FALSE), "Not Found")</f>
        <v>Not Found</v>
      </c>
      <c r="Q67" s="27" t="b">
        <f>AND('RIDE DATA'!$A$5&lt;'Registration Data'!$P279,'RIDE DATA'!$B$5&gt;'Registration Data'!$P279)</f>
        <v>0</v>
      </c>
      <c r="R67" s="27">
        <f>IF(Q67=TRUE,O67*0.03,0)</f>
        <v>0</v>
      </c>
      <c r="S67" s="25">
        <f>COUNTIF('Historical Registration Data'!D:D,'Registration Data'!C279)</f>
        <v>0</v>
      </c>
      <c r="T67" s="28" t="e">
        <f>R67+O67</f>
        <v>#VALUE!</v>
      </c>
      <c r="U67" s="29" t="e">
        <f>T67/F67</f>
        <v>#VALUE!</v>
      </c>
      <c r="V67" s="44" t="e">
        <f>IF(U67&gt;100%,((U67-1)*10000),0)</f>
        <v>#VALUE!</v>
      </c>
      <c r="W67" s="5"/>
    </row>
    <row r="68" spans="1:23" x14ac:dyDescent="0.25">
      <c r="A68" s="61" t="s">
        <v>28</v>
      </c>
      <c r="B68" s="59" t="s">
        <v>284</v>
      </c>
      <c r="C68" s="59" t="s">
        <v>285</v>
      </c>
      <c r="D68" s="59">
        <v>338</v>
      </c>
      <c r="E68" s="11"/>
      <c r="F68" s="23">
        <f>D68*0.94</f>
        <v>317.71999999999997</v>
      </c>
      <c r="G68" s="24">
        <f>IF(O68="Not Found",0,F68)</f>
        <v>0</v>
      </c>
      <c r="H68" s="43" t="s">
        <v>620</v>
      </c>
      <c r="I68" s="43" t="s">
        <v>621</v>
      </c>
      <c r="J68" s="43" t="s">
        <v>649</v>
      </c>
      <c r="K68" s="43"/>
      <c r="L68" s="43"/>
      <c r="O68" s="26" t="str">
        <f>IFERROR(VLOOKUP(C:C,'Results Data'!A:F,6,FALSE), "Not Found")</f>
        <v>Not Found</v>
      </c>
      <c r="P68" s="27" t="str">
        <f>IFERROR(VLOOKUP(C:C,'Results Data'!A:L,12,FALSE), "Not Found")</f>
        <v>Not Found</v>
      </c>
      <c r="Q68" s="27" t="b">
        <f>AND('RIDE DATA'!$A$5&lt;'Registration Data'!$P129,'RIDE DATA'!$B$5&gt;'Registration Data'!$P129)</f>
        <v>0</v>
      </c>
      <c r="R68" s="27">
        <f>IF(Q68=TRUE,O68*0.03,0)</f>
        <v>0</v>
      </c>
      <c r="S68" s="25">
        <f>COUNTIF('Historical Registration Data'!D:D,'Registration Data'!C129)</f>
        <v>0</v>
      </c>
      <c r="T68" s="28" t="e">
        <f>R68+O68</f>
        <v>#VALUE!</v>
      </c>
      <c r="U68" s="29" t="e">
        <f>T68/F68</f>
        <v>#VALUE!</v>
      </c>
      <c r="V68" s="44" t="e">
        <f>IF(U68&gt;100%,((U68-1)*10000),0)</f>
        <v>#VALUE!</v>
      </c>
    </row>
    <row r="69" spans="1:23" x14ac:dyDescent="0.25">
      <c r="A69" s="66" t="s">
        <v>26</v>
      </c>
      <c r="B69" s="57" t="s">
        <v>511</v>
      </c>
      <c r="C69" s="57" t="s">
        <v>512</v>
      </c>
      <c r="D69" s="57">
        <v>431</v>
      </c>
      <c r="E69" s="5"/>
      <c r="F69" s="23">
        <f>D69*0.94</f>
        <v>405.14</v>
      </c>
      <c r="G69" s="24">
        <f>IF(O69="Not Found",0,F69)</f>
        <v>0</v>
      </c>
      <c r="H69" s="43" t="s">
        <v>620</v>
      </c>
      <c r="I69" s="43" t="s">
        <v>621</v>
      </c>
      <c r="J69" s="43" t="s">
        <v>653</v>
      </c>
      <c r="K69" s="43"/>
      <c r="L69" s="43"/>
      <c r="O69" s="26" t="str">
        <f>IFERROR(VLOOKUP(C:C,'Results Data'!A:F,6,FALSE), "Not Found")</f>
        <v>Not Found</v>
      </c>
      <c r="P69" s="27" t="str">
        <f>IFERROR(VLOOKUP(C:C,'Results Data'!A:L,12,FALSE), "Not Found")</f>
        <v>Not Found</v>
      </c>
      <c r="Q69" s="27" t="b">
        <f>AND('RIDE DATA'!$A$5&lt;'Registration Data'!$P248,'RIDE DATA'!$B$5&gt;'Registration Data'!$P248)</f>
        <v>0</v>
      </c>
      <c r="R69" s="27">
        <f>IF(Q69=TRUE,O69*0.03,0)</f>
        <v>0</v>
      </c>
      <c r="S69" s="25">
        <f>COUNTIF('Historical Registration Data'!D:D,'Registration Data'!C248)</f>
        <v>0</v>
      </c>
      <c r="T69" s="28" t="e">
        <f>R69+O69</f>
        <v>#VALUE!</v>
      </c>
      <c r="U69" s="29" t="e">
        <f>T69/F69</f>
        <v>#VALUE!</v>
      </c>
      <c r="V69" s="44" t="e">
        <f>IF(U69&gt;100%,((U69-1)*10000),0)</f>
        <v>#VALUE!</v>
      </c>
      <c r="W69" s="5"/>
    </row>
    <row r="70" spans="1:23" x14ac:dyDescent="0.25">
      <c r="A70" s="62" t="s">
        <v>28</v>
      </c>
      <c r="B70" s="57" t="s">
        <v>393</v>
      </c>
      <c r="C70" s="57" t="s">
        <v>394</v>
      </c>
      <c r="D70" s="57">
        <v>360</v>
      </c>
      <c r="E70" s="5"/>
      <c r="F70" s="23">
        <f>D70*0.94</f>
        <v>338.4</v>
      </c>
      <c r="G70" s="24">
        <f>IF(O70="Not Found",0,F70)</f>
        <v>0</v>
      </c>
      <c r="H70" s="43" t="s">
        <v>620</v>
      </c>
      <c r="I70" s="43" t="s">
        <v>632</v>
      </c>
      <c r="J70" s="43" t="s">
        <v>629</v>
      </c>
      <c r="K70" s="43"/>
      <c r="L70" s="43"/>
      <c r="O70" s="26" t="str">
        <f>IFERROR(VLOOKUP(C:C,'Results Data'!A:F,6,FALSE), "Not Found")</f>
        <v>Not Found</v>
      </c>
      <c r="P70" s="27" t="str">
        <f>IFERROR(VLOOKUP(C:C,'Results Data'!A:L,12,FALSE), "Not Found")</f>
        <v>Not Found</v>
      </c>
      <c r="Q70" s="27" t="b">
        <f>AND('RIDE DATA'!$A$5&lt;'Registration Data'!$P186,'RIDE DATA'!$B$5&gt;'Registration Data'!$P186)</f>
        <v>0</v>
      </c>
      <c r="R70" s="27">
        <f>IF(Q70=TRUE,O70*0.03,0)</f>
        <v>0</v>
      </c>
      <c r="S70" s="25">
        <f>COUNTIF('Historical Registration Data'!D:D,'Registration Data'!C186)</f>
        <v>0</v>
      </c>
      <c r="T70" s="28" t="e">
        <f>R70+O70</f>
        <v>#VALUE!</v>
      </c>
      <c r="U70" s="29" t="e">
        <f>T70/F70</f>
        <v>#VALUE!</v>
      </c>
      <c r="V70" s="44" t="e">
        <f>IF(U70&gt;100%,((U70-1)*10000),0)</f>
        <v>#VALUE!</v>
      </c>
      <c r="W70" s="5"/>
    </row>
    <row r="71" spans="1:23" x14ac:dyDescent="0.25">
      <c r="A71" s="62" t="s">
        <v>28</v>
      </c>
      <c r="B71" s="57" t="s">
        <v>339</v>
      </c>
      <c r="C71" s="57" t="s">
        <v>340</v>
      </c>
      <c r="D71" s="57">
        <v>297</v>
      </c>
      <c r="E71" s="5"/>
      <c r="F71" s="23">
        <f>D71*0.94</f>
        <v>279.18</v>
      </c>
      <c r="G71" s="24">
        <f>IF(O71="Not Found",0,F71)</f>
        <v>0</v>
      </c>
      <c r="H71" s="43" t="s">
        <v>620</v>
      </c>
      <c r="I71" s="43" t="s">
        <v>633</v>
      </c>
      <c r="J71" s="43"/>
      <c r="K71" s="43"/>
      <c r="L71" s="43"/>
      <c r="O71" s="26" t="str">
        <f>IFERROR(VLOOKUP(C:C,'Results Data'!A:F,6,FALSE), "Not Found")</f>
        <v>Not Found</v>
      </c>
      <c r="P71" s="27" t="str">
        <f>IFERROR(VLOOKUP(C:C,'Results Data'!A:L,12,FALSE), "Not Found")</f>
        <v>Not Found</v>
      </c>
      <c r="Q71" s="27" t="b">
        <f>AND('RIDE DATA'!$A$5&lt;'Registration Data'!$P158,'RIDE DATA'!$B$5&gt;'Registration Data'!$P158)</f>
        <v>0</v>
      </c>
      <c r="R71" s="27">
        <f>IF(Q71=TRUE,O71*0.03,0)</f>
        <v>0</v>
      </c>
      <c r="S71" s="25">
        <f>COUNTIF('Historical Registration Data'!D:D,'Registration Data'!C158)</f>
        <v>0</v>
      </c>
      <c r="T71" s="28" t="e">
        <f>R71+O71</f>
        <v>#VALUE!</v>
      </c>
      <c r="U71" s="29" t="e">
        <f>T71/F71</f>
        <v>#VALUE!</v>
      </c>
      <c r="V71" s="44" t="e">
        <f>IF(U71&gt;100%,((U71-1)*10000),0)</f>
        <v>#VALUE!</v>
      </c>
      <c r="W71" s="5"/>
    </row>
    <row r="72" spans="1:23" x14ac:dyDescent="0.25">
      <c r="A72" s="56" t="s">
        <v>25</v>
      </c>
      <c r="B72" s="57" t="s">
        <v>529</v>
      </c>
      <c r="C72" s="57" t="s">
        <v>530</v>
      </c>
      <c r="D72" s="57">
        <v>588</v>
      </c>
      <c r="E72" s="5"/>
      <c r="F72" s="23">
        <f>D72*0.94</f>
        <v>552.71999999999991</v>
      </c>
      <c r="G72" s="24">
        <f>IF(O72="Not Found",0,F72)</f>
        <v>0</v>
      </c>
      <c r="H72" s="43"/>
      <c r="I72" s="43"/>
      <c r="J72" s="43"/>
      <c r="K72" s="43"/>
      <c r="L72" s="43"/>
      <c r="O72" s="26" t="str">
        <f>IFERROR(VLOOKUP(C:C,'Results Data'!A:F,6,FALSE), "Not Found")</f>
        <v>Not Found</v>
      </c>
      <c r="P72" s="27" t="str">
        <f>IFERROR(VLOOKUP(C:C,'Results Data'!A:L,12,FALSE), "Not Found")</f>
        <v>Not Found</v>
      </c>
      <c r="Q72" s="27" t="b">
        <f>AND('RIDE DATA'!$A$5&lt;'Registration Data'!$P257,'RIDE DATA'!$B$5&gt;'Registration Data'!$P257)</f>
        <v>0</v>
      </c>
      <c r="R72" s="27">
        <f>IF(Q72=TRUE,O72*0.03,0)</f>
        <v>0</v>
      </c>
      <c r="S72" s="25">
        <f>COUNTIF('Historical Registration Data'!D:D,'Registration Data'!C257)</f>
        <v>0</v>
      </c>
      <c r="T72" s="28" t="e">
        <f>R72+O72</f>
        <v>#VALUE!</v>
      </c>
      <c r="U72" s="29" t="e">
        <f>T72/F72</f>
        <v>#VALUE!</v>
      </c>
      <c r="V72" s="44" t="e">
        <f>IF(U72&gt;100%,((U72-1)*10000),0)</f>
        <v>#VALUE!</v>
      </c>
      <c r="W72" s="5"/>
    </row>
    <row r="73" spans="1:23" x14ac:dyDescent="0.25">
      <c r="A73" s="65" t="s">
        <v>26</v>
      </c>
      <c r="B73" s="59" t="s">
        <v>303</v>
      </c>
      <c r="C73" s="59" t="s">
        <v>304</v>
      </c>
      <c r="D73" s="59">
        <v>325</v>
      </c>
      <c r="E73" s="11"/>
      <c r="F73" s="23">
        <f>D73*0.94</f>
        <v>305.5</v>
      </c>
      <c r="G73" s="24">
        <f>IF(O73="Not Found",0,F73)</f>
        <v>0</v>
      </c>
      <c r="H73" s="43" t="s">
        <v>620</v>
      </c>
      <c r="I73" s="43"/>
      <c r="J73" s="43"/>
      <c r="K73" s="43"/>
      <c r="L73" s="43"/>
      <c r="O73" s="26" t="str">
        <f>IFERROR(VLOOKUP(C:C,'Results Data'!A:F,6,FALSE), "Not Found")</f>
        <v>Not Found</v>
      </c>
      <c r="P73" s="27" t="str">
        <f>IFERROR(VLOOKUP(C:C,'Results Data'!A:L,12,FALSE), "Not Found")</f>
        <v>Not Found</v>
      </c>
      <c r="Q73" s="27" t="b">
        <f>AND('RIDE DATA'!$A$5&lt;'Registration Data'!$P140,'RIDE DATA'!$B$5&gt;'Registration Data'!$P140)</f>
        <v>0</v>
      </c>
      <c r="R73" s="27">
        <f>IF(Q73=TRUE,O73*0.03,0)</f>
        <v>0</v>
      </c>
      <c r="S73" s="25">
        <f>COUNTIF('Historical Registration Data'!D:D,'Registration Data'!C140)</f>
        <v>0</v>
      </c>
      <c r="T73" s="28" t="e">
        <f>R73+O73</f>
        <v>#VALUE!</v>
      </c>
      <c r="U73" s="29" t="e">
        <f>T73/F73</f>
        <v>#VALUE!</v>
      </c>
      <c r="V73" s="44" t="e">
        <f>IF(U73&gt;100%,((U73-1)*10000),0)</f>
        <v>#VALUE!</v>
      </c>
    </row>
    <row r="74" spans="1:23" x14ac:dyDescent="0.25">
      <c r="A74" s="66" t="s">
        <v>26</v>
      </c>
      <c r="B74" s="57" t="s">
        <v>509</v>
      </c>
      <c r="C74" s="57" t="s">
        <v>510</v>
      </c>
      <c r="D74" s="57">
        <v>387</v>
      </c>
      <c r="E74" s="5"/>
      <c r="F74" s="23">
        <f>D74*0.94</f>
        <v>363.78</v>
      </c>
      <c r="G74" s="24">
        <f>IF(O74="Not Found",0,F74)</f>
        <v>0</v>
      </c>
      <c r="H74" s="43"/>
      <c r="I74" s="43"/>
      <c r="J74" s="43"/>
      <c r="K74" s="43"/>
      <c r="L74" s="43"/>
      <c r="O74" s="26" t="str">
        <f>IFERROR(VLOOKUP(C:C,'Results Data'!A:F,6,FALSE), "Not Found")</f>
        <v>Not Found</v>
      </c>
      <c r="P74" s="27" t="str">
        <f>IFERROR(VLOOKUP(C:C,'Results Data'!A:L,12,FALSE), "Not Found")</f>
        <v>Not Found</v>
      </c>
      <c r="Q74" s="27" t="b">
        <f>AND('RIDE DATA'!$A$5&lt;'Registration Data'!$P247,'RIDE DATA'!$B$5&gt;'Registration Data'!$P247)</f>
        <v>0</v>
      </c>
      <c r="R74" s="27">
        <f>IF(Q74=TRUE,O74*0.03,0)</f>
        <v>0</v>
      </c>
      <c r="S74" s="25">
        <f>COUNTIF('Historical Registration Data'!D:D,'Registration Data'!C247)</f>
        <v>0</v>
      </c>
      <c r="T74" s="28" t="e">
        <f>R74+O74</f>
        <v>#VALUE!</v>
      </c>
      <c r="U74" s="29" t="e">
        <f>T74/F74</f>
        <v>#VALUE!</v>
      </c>
      <c r="V74" s="44" t="e">
        <f>IF(U74&gt;100%,((U74-1)*10000),0)</f>
        <v>#VALUE!</v>
      </c>
      <c r="W74" s="5"/>
    </row>
    <row r="75" spans="1:23" x14ac:dyDescent="0.25">
      <c r="A75" s="56" t="s">
        <v>25</v>
      </c>
      <c r="B75" s="57" t="s">
        <v>549</v>
      </c>
      <c r="C75" s="57" t="s">
        <v>550</v>
      </c>
      <c r="D75" s="57">
        <v>340</v>
      </c>
      <c r="E75" s="5"/>
      <c r="F75" s="23">
        <f>D75*0.94</f>
        <v>319.59999999999997</v>
      </c>
      <c r="G75" s="24">
        <f>IF(O75="Not Found",0,F75)</f>
        <v>0</v>
      </c>
      <c r="H75" s="43"/>
      <c r="I75" s="43"/>
      <c r="J75" s="43"/>
      <c r="K75" s="43"/>
      <c r="L75" s="43"/>
      <c r="O75" s="26" t="str">
        <f>IFERROR(VLOOKUP(C:C,'Results Data'!A:F,6,FALSE), "Not Found")</f>
        <v>Not Found</v>
      </c>
      <c r="P75" s="27" t="str">
        <f>IFERROR(VLOOKUP(C:C,'Results Data'!A:L,12,FALSE), "Not Found")</f>
        <v>Not Found</v>
      </c>
      <c r="Q75" s="27" t="b">
        <f>AND('RIDE DATA'!$A$5&lt;'Registration Data'!$P268,'RIDE DATA'!$B$5&gt;'Registration Data'!$P268)</f>
        <v>0</v>
      </c>
      <c r="R75" s="27">
        <f>IF(Q75=TRUE,O75*0.03,0)</f>
        <v>0</v>
      </c>
      <c r="S75" s="25">
        <f>COUNTIF('Historical Registration Data'!D:D,'Registration Data'!C268)</f>
        <v>0</v>
      </c>
      <c r="T75" s="28" t="e">
        <f>R75+O75</f>
        <v>#VALUE!</v>
      </c>
      <c r="U75" s="29" t="e">
        <f>T75/F75</f>
        <v>#VALUE!</v>
      </c>
      <c r="V75" s="44" t="e">
        <f>IF(U75&gt;100%,((U75-1)*10000),0)</f>
        <v>#VALUE!</v>
      </c>
      <c r="W75" s="5"/>
    </row>
    <row r="76" spans="1:23" x14ac:dyDescent="0.25">
      <c r="A76" s="56" t="s">
        <v>25</v>
      </c>
      <c r="B76" s="57" t="s">
        <v>596</v>
      </c>
      <c r="C76" s="57" t="s">
        <v>597</v>
      </c>
      <c r="D76" s="57">
        <v>375</v>
      </c>
      <c r="E76" s="5"/>
      <c r="F76" s="23">
        <f>D76*0.94</f>
        <v>352.5</v>
      </c>
      <c r="G76" s="24">
        <f>IF(O76="Not Found",0,F76)</f>
        <v>0</v>
      </c>
      <c r="H76" s="43" t="s">
        <v>620</v>
      </c>
      <c r="I76" s="43" t="s">
        <v>627</v>
      </c>
      <c r="J76" s="43"/>
      <c r="K76" s="43"/>
      <c r="L76" s="43"/>
      <c r="O76" s="26" t="str">
        <f>IFERROR(VLOOKUP(C:C,'Results Data'!A:F,6,FALSE), "Not Found")</f>
        <v>Not Found</v>
      </c>
      <c r="P76" s="27" t="str">
        <f>IFERROR(VLOOKUP(C:C,'Results Data'!A:L,12,FALSE), "Not Found")</f>
        <v>Not Found</v>
      </c>
      <c r="Q76" s="27" t="b">
        <f>AND('RIDE DATA'!$A$5&lt;'Registration Data'!$P292,'RIDE DATA'!$B$5&gt;'Registration Data'!$P292)</f>
        <v>0</v>
      </c>
      <c r="R76" s="27">
        <f>IF(Q76=TRUE,O76*0.03,0)</f>
        <v>0</v>
      </c>
      <c r="S76" s="25">
        <f>COUNTIF('Historical Registration Data'!D:D,'Registration Data'!C292)</f>
        <v>0</v>
      </c>
      <c r="T76" s="28" t="e">
        <f>R76+O76</f>
        <v>#VALUE!</v>
      </c>
      <c r="U76" s="29" t="e">
        <f>T76/F76</f>
        <v>#VALUE!</v>
      </c>
      <c r="V76" s="44" t="e">
        <f>IF(U76&gt;100%,((U76-1)*10000),0)</f>
        <v>#VALUE!</v>
      </c>
      <c r="W76" s="5"/>
    </row>
    <row r="77" spans="1:23" x14ac:dyDescent="0.25">
      <c r="A77" s="56" t="s">
        <v>25</v>
      </c>
      <c r="B77" s="57" t="s">
        <v>427</v>
      </c>
      <c r="C77" s="57" t="s">
        <v>428</v>
      </c>
      <c r="D77" s="57">
        <v>443</v>
      </c>
      <c r="E77" s="5"/>
      <c r="F77" s="23">
        <f>D77*0.94</f>
        <v>416.41999999999996</v>
      </c>
      <c r="G77" s="24">
        <f>IF(O77="Not Found",0,F77)</f>
        <v>0</v>
      </c>
      <c r="H77" s="43" t="s">
        <v>624</v>
      </c>
      <c r="I77" s="43" t="s">
        <v>621</v>
      </c>
      <c r="J77" s="43" t="s">
        <v>649</v>
      </c>
      <c r="K77" s="43"/>
      <c r="L77" s="43"/>
      <c r="O77" s="26" t="str">
        <f>IFERROR(VLOOKUP(C:C,'Results Data'!A:F,6,FALSE), "Not Found")</f>
        <v>Not Found</v>
      </c>
      <c r="P77" s="27" t="str">
        <f>IFERROR(VLOOKUP(C:C,'Results Data'!A:L,12,FALSE), "Not Found")</f>
        <v>Not Found</v>
      </c>
      <c r="Q77" s="27" t="b">
        <f>AND('RIDE DATA'!$A$5&lt;'Registration Data'!$P204,'RIDE DATA'!$B$5&gt;'Registration Data'!$P204)</f>
        <v>0</v>
      </c>
      <c r="R77" s="27">
        <f>IF(Q77=TRUE,O77*0.03,0)</f>
        <v>0</v>
      </c>
      <c r="S77" s="25">
        <f>COUNTIF('Historical Registration Data'!D:D,'Registration Data'!C204)</f>
        <v>0</v>
      </c>
      <c r="T77" s="28" t="e">
        <f>R77+O77</f>
        <v>#VALUE!</v>
      </c>
      <c r="U77" s="29" t="e">
        <f>T77/F77</f>
        <v>#VALUE!</v>
      </c>
      <c r="V77" s="44" t="e">
        <f>IF(U77&gt;100%,((U77-1)*10000),0)</f>
        <v>#VALUE!</v>
      </c>
      <c r="W77" s="5"/>
    </row>
    <row r="78" spans="1:23" x14ac:dyDescent="0.25">
      <c r="A78" s="61" t="s">
        <v>28</v>
      </c>
      <c r="B78" s="59" t="s">
        <v>230</v>
      </c>
      <c r="C78" s="59" t="s">
        <v>231</v>
      </c>
      <c r="D78" s="59">
        <v>327</v>
      </c>
      <c r="E78" s="11"/>
      <c r="F78" s="23">
        <f>D78*0.94</f>
        <v>307.38</v>
      </c>
      <c r="G78" s="24">
        <f>IF(O78="Not Found",0,F78)</f>
        <v>0</v>
      </c>
      <c r="H78" s="43" t="s">
        <v>620</v>
      </c>
      <c r="I78" s="43" t="s">
        <v>621</v>
      </c>
      <c r="J78" s="43"/>
      <c r="K78" s="43"/>
      <c r="L78" s="43"/>
      <c r="O78" s="26" t="str">
        <f>IFERROR(VLOOKUP(C:C,'Results Data'!A:F,6,FALSE), "Not Found")</f>
        <v>Not Found</v>
      </c>
      <c r="P78" s="27" t="str">
        <f>IFERROR(VLOOKUP(C:C,'Results Data'!A:L,12,FALSE), "Not Found")</f>
        <v>Not Found</v>
      </c>
      <c r="Q78" s="27" t="b">
        <f>AND('RIDE DATA'!$A$5&lt;'Registration Data'!$P102,'RIDE DATA'!$B$5&gt;'Registration Data'!$P102)</f>
        <v>0</v>
      </c>
      <c r="R78" s="27">
        <f>IF(Q78=TRUE,O78*0.03,0)</f>
        <v>0</v>
      </c>
      <c r="S78" s="25">
        <f>COUNTIF('Historical Registration Data'!D:D,'Registration Data'!C102)</f>
        <v>0</v>
      </c>
      <c r="T78" s="28" t="e">
        <f>R78+O78</f>
        <v>#VALUE!</v>
      </c>
      <c r="U78" s="29" t="e">
        <f>T78/F78</f>
        <v>#VALUE!</v>
      </c>
      <c r="V78" s="44" t="e">
        <f>IF(U78&gt;100%,((U78-1)*10000),0)</f>
        <v>#VALUE!</v>
      </c>
    </row>
    <row r="79" spans="1:23" x14ac:dyDescent="0.25">
      <c r="A79" s="63" t="s">
        <v>29</v>
      </c>
      <c r="B79" s="59" t="s">
        <v>104</v>
      </c>
      <c r="C79" s="59" t="s">
        <v>105</v>
      </c>
      <c r="D79" s="59">
        <v>318</v>
      </c>
      <c r="E79" s="11"/>
      <c r="F79" s="23">
        <f>D79*0.94</f>
        <v>298.91999999999996</v>
      </c>
      <c r="G79" s="24">
        <f>IF(O79="Not Found",0,F79)</f>
        <v>0</v>
      </c>
      <c r="H79" s="43" t="s">
        <v>631</v>
      </c>
      <c r="I79" s="43" t="s">
        <v>625</v>
      </c>
      <c r="J79" s="43"/>
      <c r="K79" s="43"/>
      <c r="L79" s="43" t="s">
        <v>644</v>
      </c>
      <c r="O79" s="26" t="str">
        <f>IFERROR(VLOOKUP(C:C,'Results Data'!A:F,6,FALSE), "Not Found")</f>
        <v>Not Found</v>
      </c>
      <c r="P79" s="27" t="str">
        <f>IFERROR(VLOOKUP(C:C,'Results Data'!A:L,12,FALSE), "Not Found")</f>
        <v>Not Found</v>
      </c>
      <c r="Q79" s="27" t="b">
        <f>AND('RIDE DATA'!$A$5&lt;'Registration Data'!$P39,'RIDE DATA'!$B$5&gt;'Registration Data'!$P39)</f>
        <v>0</v>
      </c>
      <c r="R79" s="27">
        <f>IF(Q79=TRUE,O79*0.03,0)</f>
        <v>0</v>
      </c>
      <c r="S79" s="25">
        <f>COUNTIF('Historical Registration Data'!D:D,'Registration Data'!C39)</f>
        <v>0</v>
      </c>
      <c r="T79" s="28" t="e">
        <f>R79+O79</f>
        <v>#VALUE!</v>
      </c>
      <c r="U79" s="29" t="e">
        <f>T79/F79</f>
        <v>#VALUE!</v>
      </c>
      <c r="V79" s="44" t="e">
        <f>IF(U79&gt;100%,((U79-1)*10000),0)</f>
        <v>#VALUE!</v>
      </c>
    </row>
    <row r="80" spans="1:23" x14ac:dyDescent="0.25">
      <c r="A80" s="63" t="s">
        <v>29</v>
      </c>
      <c r="B80" s="59" t="s">
        <v>307</v>
      </c>
      <c r="C80" s="59" t="s">
        <v>308</v>
      </c>
      <c r="D80" s="59">
        <v>338</v>
      </c>
      <c r="E80" s="11"/>
      <c r="F80" s="23">
        <f>D80*0.94</f>
        <v>317.71999999999997</v>
      </c>
      <c r="G80" s="24">
        <f>IF(O80="Not Found",0,F80)</f>
        <v>0</v>
      </c>
      <c r="H80" s="43" t="s">
        <v>620</v>
      </c>
      <c r="I80" s="43" t="s">
        <v>627</v>
      </c>
      <c r="J80" s="43"/>
      <c r="K80" s="43"/>
      <c r="L80" s="43" t="s">
        <v>640</v>
      </c>
      <c r="O80" s="26" t="str">
        <f>IFERROR(VLOOKUP(C:C,'Results Data'!A:F,6,FALSE), "Not Found")</f>
        <v>Not Found</v>
      </c>
      <c r="P80" s="27" t="str">
        <f>IFERROR(VLOOKUP(C:C,'Results Data'!A:L,12,FALSE), "Not Found")</f>
        <v>Not Found</v>
      </c>
      <c r="Q80" s="27" t="b">
        <f>AND('RIDE DATA'!$A$5&lt;'Registration Data'!$P142,'RIDE DATA'!$B$5&gt;'Registration Data'!$P142)</f>
        <v>0</v>
      </c>
      <c r="R80" s="27">
        <f>IF(Q80=TRUE,O80*0.03,0)</f>
        <v>0</v>
      </c>
      <c r="S80" s="25">
        <f>COUNTIF('Historical Registration Data'!D:D,'Registration Data'!C142)</f>
        <v>0</v>
      </c>
      <c r="T80" s="28" t="e">
        <f>R80+O80</f>
        <v>#VALUE!</v>
      </c>
      <c r="U80" s="29" t="e">
        <f>T80/F80</f>
        <v>#VALUE!</v>
      </c>
      <c r="V80" s="44" t="e">
        <f>IF(U80&gt;100%,((U80-1)*10000),0)</f>
        <v>#VALUE!</v>
      </c>
    </row>
    <row r="81" spans="1:23" x14ac:dyDescent="0.25">
      <c r="A81" s="61" t="s">
        <v>28</v>
      </c>
      <c r="B81" s="59" t="s">
        <v>148</v>
      </c>
      <c r="C81" s="59" t="s">
        <v>149</v>
      </c>
      <c r="D81" s="59">
        <v>417</v>
      </c>
      <c r="E81" s="11"/>
      <c r="F81" s="23">
        <f>D81*0.94</f>
        <v>391.97999999999996</v>
      </c>
      <c r="G81" s="24">
        <f>IF(O81="Not Found",0,F81)</f>
        <v>0</v>
      </c>
      <c r="H81" s="43"/>
      <c r="I81" s="43"/>
      <c r="J81" s="43"/>
      <c r="K81" s="43"/>
      <c r="L81" s="43"/>
      <c r="O81" s="26" t="str">
        <f>IFERROR(VLOOKUP(C:C,'Results Data'!A:F,6,FALSE), "Not Found")</f>
        <v>Not Found</v>
      </c>
      <c r="P81" s="27" t="str">
        <f>IFERROR(VLOOKUP(C:C,'Results Data'!A:L,12,FALSE), "Not Found")</f>
        <v>Not Found</v>
      </c>
      <c r="Q81" s="27" t="b">
        <f>AND('RIDE DATA'!$A$5&lt;'Registration Data'!$P61,'RIDE DATA'!$B$5&gt;'Registration Data'!$P61)</f>
        <v>0</v>
      </c>
      <c r="R81" s="27">
        <f>IF(Q81=TRUE,O81*0.03,0)</f>
        <v>0</v>
      </c>
      <c r="S81" s="25">
        <f>COUNTIF('Historical Registration Data'!D:D,'Registration Data'!C61)</f>
        <v>0</v>
      </c>
      <c r="T81" s="28" t="e">
        <f>R81+O81</f>
        <v>#VALUE!</v>
      </c>
      <c r="U81" s="29" t="e">
        <f>T81/F81</f>
        <v>#VALUE!</v>
      </c>
      <c r="V81" s="44" t="e">
        <f>IF(U81&gt;100%,((U81-1)*10000),0)</f>
        <v>#VALUE!</v>
      </c>
    </row>
    <row r="82" spans="1:23" x14ac:dyDescent="0.25">
      <c r="A82" s="62" t="s">
        <v>28</v>
      </c>
      <c r="B82" s="57" t="s">
        <v>353</v>
      </c>
      <c r="C82" s="57" t="s">
        <v>354</v>
      </c>
      <c r="D82" s="57">
        <v>275</v>
      </c>
      <c r="E82" s="5"/>
      <c r="F82" s="23">
        <f>D82*0.94</f>
        <v>258.5</v>
      </c>
      <c r="G82" s="24">
        <f>IF(O82="Not Found",0,F82)</f>
        <v>0</v>
      </c>
      <c r="H82" s="43" t="s">
        <v>631</v>
      </c>
      <c r="I82" s="43"/>
      <c r="J82" s="43"/>
      <c r="K82" s="43"/>
      <c r="L82" s="43"/>
      <c r="O82" s="26" t="str">
        <f>IFERROR(VLOOKUP(C:C,'Results Data'!A:F,6,FALSE), "Not Found")</f>
        <v>Not Found</v>
      </c>
      <c r="P82" s="27" t="str">
        <f>IFERROR(VLOOKUP(C:C,'Results Data'!A:L,12,FALSE), "Not Found")</f>
        <v>Not Found</v>
      </c>
      <c r="Q82" s="27" t="b">
        <f>AND('RIDE DATA'!$A$5&lt;'Registration Data'!$P166,'RIDE DATA'!$B$5&gt;'Registration Data'!$P166)</f>
        <v>0</v>
      </c>
      <c r="R82" s="27">
        <f>IF(Q82=TRUE,O82*0.03,0)</f>
        <v>0</v>
      </c>
      <c r="S82" s="25">
        <f>COUNTIF('Historical Registration Data'!D:D,'Registration Data'!C166)</f>
        <v>0</v>
      </c>
      <c r="T82" s="28" t="e">
        <f>R82+O82</f>
        <v>#VALUE!</v>
      </c>
      <c r="U82" s="29" t="e">
        <f>T82/F82</f>
        <v>#VALUE!</v>
      </c>
      <c r="V82" s="44" t="e">
        <f>IF(U82&gt;100%,((U82-1)*10000),0)</f>
        <v>#VALUE!</v>
      </c>
      <c r="W82" s="5"/>
    </row>
    <row r="83" spans="1:23" x14ac:dyDescent="0.25">
      <c r="A83" s="63" t="s">
        <v>29</v>
      </c>
      <c r="B83" s="59" t="s">
        <v>288</v>
      </c>
      <c r="C83" s="59" t="s">
        <v>289</v>
      </c>
      <c r="D83" s="59">
        <v>515</v>
      </c>
      <c r="E83" s="11"/>
      <c r="F83" s="23">
        <f>D83*0.94</f>
        <v>484.09999999999997</v>
      </c>
      <c r="G83" s="24">
        <f>IF(O83="Not Found",0,F83)</f>
        <v>0</v>
      </c>
      <c r="H83" s="43"/>
      <c r="I83" s="43"/>
      <c r="J83" s="43"/>
      <c r="K83" s="43"/>
      <c r="L83" s="43"/>
      <c r="O83" s="26" t="str">
        <f>IFERROR(VLOOKUP(C:C,'Results Data'!A:F,6,FALSE), "Not Found")</f>
        <v>Not Found</v>
      </c>
      <c r="P83" s="27" t="str">
        <f>IFERROR(VLOOKUP(C:C,'Results Data'!A:L,12,FALSE), "Not Found")</f>
        <v>Not Found</v>
      </c>
      <c r="Q83" s="27" t="b">
        <f>AND('RIDE DATA'!$A$5&lt;'Registration Data'!$P131,'RIDE DATA'!$B$5&gt;'Registration Data'!$P131)</f>
        <v>0</v>
      </c>
      <c r="R83" s="27">
        <f>IF(Q83=TRUE,O83*0.03,0)</f>
        <v>0</v>
      </c>
      <c r="S83" s="25">
        <f>COUNTIF('Historical Registration Data'!D:D,'Registration Data'!C131)</f>
        <v>0</v>
      </c>
      <c r="T83" s="28" t="e">
        <f>R83+O83</f>
        <v>#VALUE!</v>
      </c>
      <c r="U83" s="29" t="e">
        <f>T83/F83</f>
        <v>#VALUE!</v>
      </c>
      <c r="V83" s="44" t="e">
        <f>IF(U83&gt;100%,((U83-1)*10000),0)</f>
        <v>#VALUE!</v>
      </c>
    </row>
    <row r="84" spans="1:23" x14ac:dyDescent="0.25">
      <c r="A84" s="62" t="s">
        <v>28</v>
      </c>
      <c r="B84" s="57" t="s">
        <v>337</v>
      </c>
      <c r="C84" s="57" t="s">
        <v>338</v>
      </c>
      <c r="D84" s="57">
        <v>357</v>
      </c>
      <c r="E84" s="5"/>
      <c r="F84" s="23">
        <f>D84*0.94</f>
        <v>335.58</v>
      </c>
      <c r="G84" s="24">
        <f>IF(O84="Not Found",0,F84)</f>
        <v>0</v>
      </c>
      <c r="H84" s="43" t="s">
        <v>631</v>
      </c>
      <c r="I84" s="43" t="s">
        <v>633</v>
      </c>
      <c r="J84" s="43"/>
      <c r="K84" s="43" t="s">
        <v>658</v>
      </c>
      <c r="L84" s="43"/>
      <c r="O84" s="26" t="str">
        <f>IFERROR(VLOOKUP(C:C,'Results Data'!A:F,6,FALSE), "Not Found")</f>
        <v>Not Found</v>
      </c>
      <c r="P84" s="27" t="str">
        <f>IFERROR(VLOOKUP(C:C,'Results Data'!A:L,12,FALSE), "Not Found")</f>
        <v>Not Found</v>
      </c>
      <c r="Q84" s="27" t="b">
        <f>AND('RIDE DATA'!$A$5&lt;'Registration Data'!$P157,'RIDE DATA'!$B$5&gt;'Registration Data'!$P157)</f>
        <v>0</v>
      </c>
      <c r="R84" s="27">
        <f>IF(Q84=TRUE,O84*0.03,0)</f>
        <v>0</v>
      </c>
      <c r="S84" s="25">
        <f>COUNTIF('Historical Registration Data'!D:D,'Registration Data'!C157)</f>
        <v>0</v>
      </c>
      <c r="T84" s="28" t="e">
        <f>R84+O84</f>
        <v>#VALUE!</v>
      </c>
      <c r="U84" s="29" t="e">
        <f>T84/F84</f>
        <v>#VALUE!</v>
      </c>
      <c r="V84" s="44" t="e">
        <f>IF(U84&gt;100%,((U84-1)*10000),0)</f>
        <v>#VALUE!</v>
      </c>
      <c r="W84" s="5"/>
    </row>
    <row r="85" spans="1:23" x14ac:dyDescent="0.25">
      <c r="A85" s="66" t="s">
        <v>26</v>
      </c>
      <c r="B85" s="57" t="s">
        <v>399</v>
      </c>
      <c r="C85" s="57" t="s">
        <v>400</v>
      </c>
      <c r="D85" s="57">
        <v>280</v>
      </c>
      <c r="E85" s="5"/>
      <c r="F85" s="23">
        <f>D85*0.94</f>
        <v>263.2</v>
      </c>
      <c r="G85" s="24">
        <f>IF(O85="Not Found",0,F85)</f>
        <v>0</v>
      </c>
      <c r="H85" s="43" t="s">
        <v>620</v>
      </c>
      <c r="I85" s="43" t="s">
        <v>625</v>
      </c>
      <c r="J85" s="43"/>
      <c r="K85" s="43"/>
      <c r="L85" s="43"/>
      <c r="O85" s="26" t="str">
        <f>IFERROR(VLOOKUP(C:C,'Results Data'!A:F,6,FALSE), "Not Found")</f>
        <v>Not Found</v>
      </c>
      <c r="P85" s="27" t="str">
        <f>IFERROR(VLOOKUP(C:C,'Results Data'!A:L,12,FALSE), "Not Found")</f>
        <v>Not Found</v>
      </c>
      <c r="Q85" s="27" t="b">
        <f>AND('RIDE DATA'!$A$5&lt;'Registration Data'!$P189,'RIDE DATA'!$B$5&gt;'Registration Data'!$P189)</f>
        <v>0</v>
      </c>
      <c r="R85" s="27">
        <f>IF(Q85=TRUE,O85*0.03,0)</f>
        <v>0</v>
      </c>
      <c r="S85" s="25">
        <f>COUNTIF('Historical Registration Data'!D:D,'Registration Data'!C189)</f>
        <v>0</v>
      </c>
      <c r="T85" s="28" t="e">
        <f>R85+O85</f>
        <v>#VALUE!</v>
      </c>
      <c r="U85" s="29" t="e">
        <f>T85/F85</f>
        <v>#VALUE!</v>
      </c>
      <c r="V85" s="44" t="e">
        <f>IF(U85&gt;100%,((U85-1)*10000),0)</f>
        <v>#VALUE!</v>
      </c>
      <c r="W85" s="5"/>
    </row>
    <row r="86" spans="1:23" x14ac:dyDescent="0.25">
      <c r="A86" s="61" t="s">
        <v>28</v>
      </c>
      <c r="B86" s="59" t="s">
        <v>282</v>
      </c>
      <c r="C86" s="59" t="s">
        <v>283</v>
      </c>
      <c r="D86" s="59">
        <v>413</v>
      </c>
      <c r="E86" s="11"/>
      <c r="F86" s="23">
        <f>D86*0.94</f>
        <v>388.21999999999997</v>
      </c>
      <c r="G86" s="24">
        <f>IF(O86="Not Found",0,F86)</f>
        <v>0</v>
      </c>
      <c r="H86" s="43" t="s">
        <v>620</v>
      </c>
      <c r="I86" s="43" t="s">
        <v>621</v>
      </c>
      <c r="J86" s="43" t="s">
        <v>623</v>
      </c>
      <c r="K86" s="43"/>
      <c r="L86" s="43"/>
      <c r="O86" s="26" t="str">
        <f>IFERROR(VLOOKUP(C:C,'Results Data'!A:F,6,FALSE), "Not Found")</f>
        <v>Not Found</v>
      </c>
      <c r="P86" s="27" t="str">
        <f>IFERROR(VLOOKUP(C:C,'Results Data'!A:L,12,FALSE), "Not Found")</f>
        <v>Not Found</v>
      </c>
      <c r="Q86" s="27" t="b">
        <f>AND('RIDE DATA'!$A$5&lt;'Registration Data'!$P128,'RIDE DATA'!$B$5&gt;'Registration Data'!$P128)</f>
        <v>0</v>
      </c>
      <c r="R86" s="27">
        <f>IF(Q86=TRUE,O86*0.03,0)</f>
        <v>0</v>
      </c>
      <c r="S86" s="25">
        <f>COUNTIF('Historical Registration Data'!D:D,'Registration Data'!C128)</f>
        <v>0</v>
      </c>
      <c r="T86" s="28" t="e">
        <f>R86+O86</f>
        <v>#VALUE!</v>
      </c>
      <c r="U86" s="29" t="e">
        <f>T86/F86</f>
        <v>#VALUE!</v>
      </c>
      <c r="V86" s="44" t="e">
        <f>IF(U86&gt;100%,((U86-1)*10000),0)</f>
        <v>#VALUE!</v>
      </c>
    </row>
    <row r="87" spans="1:23" x14ac:dyDescent="0.25">
      <c r="A87" s="64" t="s">
        <v>29</v>
      </c>
      <c r="B87" s="57" t="s">
        <v>501</v>
      </c>
      <c r="C87" s="57" t="s">
        <v>502</v>
      </c>
      <c r="D87" s="57">
        <v>138</v>
      </c>
      <c r="E87" s="5"/>
      <c r="F87" s="23">
        <f>D87*0.94</f>
        <v>129.72</v>
      </c>
      <c r="G87" s="24">
        <f>IF(O87="Not Found",0,F87)</f>
        <v>0</v>
      </c>
      <c r="H87" s="43" t="s">
        <v>631</v>
      </c>
      <c r="I87" s="43" t="s">
        <v>621</v>
      </c>
      <c r="J87" s="43" t="s">
        <v>623</v>
      </c>
      <c r="K87" s="43"/>
      <c r="L87" s="43"/>
      <c r="O87" s="26" t="str">
        <f>IFERROR(VLOOKUP(C:C,'Results Data'!A:F,6,FALSE), "Not Found")</f>
        <v>Not Found</v>
      </c>
      <c r="P87" s="27" t="str">
        <f>IFERROR(VLOOKUP(C:C,'Results Data'!A:L,12,FALSE), "Not Found")</f>
        <v>Not Found</v>
      </c>
      <c r="Q87" s="27" t="b">
        <f>AND('RIDE DATA'!$A$5&lt;'Registration Data'!$P243,'RIDE DATA'!$B$5&gt;'Registration Data'!$P243)</f>
        <v>0</v>
      </c>
      <c r="R87" s="27">
        <f>IF(Q87=TRUE,O87*0.03,0)</f>
        <v>0</v>
      </c>
      <c r="S87" s="25">
        <f>COUNTIF('Historical Registration Data'!D:D,'Registration Data'!C243)</f>
        <v>0</v>
      </c>
      <c r="T87" s="28" t="e">
        <f>R87+O87</f>
        <v>#VALUE!</v>
      </c>
      <c r="U87" s="29" t="e">
        <f>T87/F87</f>
        <v>#VALUE!</v>
      </c>
      <c r="V87" s="44" t="e">
        <f>IF(U87&gt;100%,((U87-1)*10000),0)</f>
        <v>#VALUE!</v>
      </c>
      <c r="W87" s="5"/>
    </row>
    <row r="88" spans="1:23" x14ac:dyDescent="0.25">
      <c r="A88" s="61" t="s">
        <v>28</v>
      </c>
      <c r="B88" s="59" t="s">
        <v>46</v>
      </c>
      <c r="C88" s="59" t="s">
        <v>47</v>
      </c>
      <c r="D88" s="59">
        <v>428</v>
      </c>
      <c r="E88" s="11"/>
      <c r="F88" s="23">
        <f>D88*0.94</f>
        <v>402.32</v>
      </c>
      <c r="G88" s="24">
        <f>IF(O88="Not Found",0,F88)</f>
        <v>0</v>
      </c>
      <c r="H88" s="43"/>
      <c r="I88" s="43"/>
      <c r="J88" s="43"/>
      <c r="K88" s="43"/>
      <c r="L88" s="43"/>
      <c r="O88" s="26" t="str">
        <f>IFERROR(VLOOKUP(C:C,'Results Data'!A:F,6,FALSE), "Not Found")</f>
        <v>Not Found</v>
      </c>
      <c r="P88" s="27" t="str">
        <f>IFERROR(VLOOKUP(C:C,'Results Data'!A:L,12,FALSE), "Not Found")</f>
        <v>Not Found</v>
      </c>
      <c r="Q88" s="27" t="b">
        <f>AND('RIDE DATA'!$A$5&lt;'Registration Data'!$P9,'RIDE DATA'!$B$5&gt;'Registration Data'!$P9)</f>
        <v>0</v>
      </c>
      <c r="R88" s="27">
        <f>IF(Q88=TRUE,O88*0.03,0)</f>
        <v>0</v>
      </c>
      <c r="S88" s="25">
        <f>COUNTIF('Historical Registration Data'!D:D,'Registration Data'!C9)</f>
        <v>0</v>
      </c>
      <c r="T88" s="28" t="e">
        <f>R88+O88</f>
        <v>#VALUE!</v>
      </c>
      <c r="U88" s="29" t="e">
        <f>T88/F88</f>
        <v>#VALUE!</v>
      </c>
      <c r="V88" s="44" t="e">
        <f>IF(U88&gt;100%,((U88-1)*10000),0)</f>
        <v>#VALUE!</v>
      </c>
    </row>
    <row r="89" spans="1:23" x14ac:dyDescent="0.25">
      <c r="A89" s="64" t="s">
        <v>29</v>
      </c>
      <c r="B89" s="57" t="s">
        <v>535</v>
      </c>
      <c r="C89" s="57" t="s">
        <v>536</v>
      </c>
      <c r="D89" s="57">
        <v>300</v>
      </c>
      <c r="E89" s="5"/>
      <c r="F89" s="23">
        <f>D89*0.94</f>
        <v>282</v>
      </c>
      <c r="G89" s="24">
        <f>IF(O89="Not Found",0,F89)</f>
        <v>0</v>
      </c>
      <c r="H89" s="43"/>
      <c r="I89" s="43"/>
      <c r="J89" s="43"/>
      <c r="K89" s="43"/>
      <c r="L89" s="43"/>
      <c r="O89" s="26" t="str">
        <f>IFERROR(VLOOKUP(C:C,'Results Data'!A:F,6,FALSE), "Not Found")</f>
        <v>Not Found</v>
      </c>
      <c r="P89" s="27" t="str">
        <f>IFERROR(VLOOKUP(C:C,'Results Data'!A:L,12,FALSE), "Not Found")</f>
        <v>Not Found</v>
      </c>
      <c r="Q89" s="27" t="b">
        <f>AND('RIDE DATA'!$A$5&lt;'Registration Data'!$P261,'RIDE DATA'!$B$5&gt;'Registration Data'!$P261)</f>
        <v>0</v>
      </c>
      <c r="R89" s="27">
        <f>IF(Q89=TRUE,O89*0.03,0)</f>
        <v>0</v>
      </c>
      <c r="S89" s="25">
        <f>COUNTIF('Historical Registration Data'!D:D,'Registration Data'!C261)</f>
        <v>0</v>
      </c>
      <c r="T89" s="28" t="e">
        <f>R89+O89</f>
        <v>#VALUE!</v>
      </c>
      <c r="U89" s="29" t="e">
        <f>T89/F89</f>
        <v>#VALUE!</v>
      </c>
      <c r="V89" s="44" t="e">
        <f>IF(U89&gt;100%,((U89-1)*10000),0)</f>
        <v>#VALUE!</v>
      </c>
      <c r="W89" s="5"/>
    </row>
    <row r="90" spans="1:23" x14ac:dyDescent="0.25">
      <c r="A90" s="65" t="s">
        <v>26</v>
      </c>
      <c r="B90" s="59" t="s">
        <v>214</v>
      </c>
      <c r="C90" s="59" t="s">
        <v>215</v>
      </c>
      <c r="D90" s="59">
        <v>550</v>
      </c>
      <c r="E90" s="11"/>
      <c r="F90" s="23">
        <f>D90*0.94</f>
        <v>517</v>
      </c>
      <c r="G90" s="24">
        <f>IF(O90="Not Found",0,F90)</f>
        <v>0</v>
      </c>
      <c r="H90" s="43"/>
      <c r="I90" s="43"/>
      <c r="J90" s="43"/>
      <c r="K90" s="43"/>
      <c r="L90" s="43"/>
      <c r="O90" s="26" t="str">
        <f>IFERROR(VLOOKUP(C:C,'Results Data'!A:F,6,FALSE), "Not Found")</f>
        <v>Not Found</v>
      </c>
      <c r="P90" s="27" t="str">
        <f>IFERROR(VLOOKUP(C:C,'Results Data'!A:L,12,FALSE), "Not Found")</f>
        <v>Not Found</v>
      </c>
      <c r="Q90" s="27" t="b">
        <f>AND('RIDE DATA'!$A$5&lt;'Registration Data'!$P94,'RIDE DATA'!$B$5&gt;'Registration Data'!$P94)</f>
        <v>0</v>
      </c>
      <c r="R90" s="27">
        <f>IF(Q90=TRUE,O90*0.03,0)</f>
        <v>0</v>
      </c>
      <c r="S90" s="25">
        <f>COUNTIF('Historical Registration Data'!D:D,'Registration Data'!C94)</f>
        <v>0</v>
      </c>
      <c r="T90" s="28" t="e">
        <f>R90+O90</f>
        <v>#VALUE!</v>
      </c>
      <c r="U90" s="29" t="e">
        <f>T90/F90</f>
        <v>#VALUE!</v>
      </c>
      <c r="V90" s="44" t="e">
        <f>IF(U90&gt;100%,((U90-1)*10000),0)</f>
        <v>#VALUE!</v>
      </c>
    </row>
    <row r="91" spans="1:23" x14ac:dyDescent="0.25">
      <c r="A91" s="56" t="s">
        <v>25</v>
      </c>
      <c r="B91" s="57" t="s">
        <v>555</v>
      </c>
      <c r="C91" s="57" t="s">
        <v>556</v>
      </c>
      <c r="D91" s="57">
        <v>414</v>
      </c>
      <c r="E91" s="5"/>
      <c r="F91" s="23">
        <f>D91*0.94</f>
        <v>389.15999999999997</v>
      </c>
      <c r="G91" s="24">
        <f>IF(O91="Not Found",0,F91)</f>
        <v>0</v>
      </c>
      <c r="H91" s="43" t="s">
        <v>620</v>
      </c>
      <c r="I91" s="43" t="s">
        <v>633</v>
      </c>
      <c r="J91" s="43"/>
      <c r="K91" s="43"/>
      <c r="L91" s="43"/>
      <c r="O91" s="26" t="str">
        <f>IFERROR(VLOOKUP(C:C,'Results Data'!A:F,6,FALSE), "Not Found")</f>
        <v>Not Found</v>
      </c>
      <c r="P91" s="27" t="str">
        <f>IFERROR(VLOOKUP(C:C,'Results Data'!A:L,12,FALSE), "Not Found")</f>
        <v>Not Found</v>
      </c>
      <c r="Q91" s="27" t="b">
        <f>AND('RIDE DATA'!$A$5&lt;'Registration Data'!$P271,'RIDE DATA'!$B$5&gt;'Registration Data'!$P271)</f>
        <v>0</v>
      </c>
      <c r="R91" s="27">
        <f>IF(Q91=TRUE,O91*0.03,0)</f>
        <v>0</v>
      </c>
      <c r="S91" s="25">
        <f>COUNTIF('Historical Registration Data'!D:D,'Registration Data'!C271)</f>
        <v>0</v>
      </c>
      <c r="T91" s="28" t="e">
        <f>R91+O91</f>
        <v>#VALUE!</v>
      </c>
      <c r="U91" s="29" t="e">
        <f>T91/F91</f>
        <v>#VALUE!</v>
      </c>
      <c r="V91" s="44" t="e">
        <f>IF(U91&gt;100%,((U91-1)*10000),0)</f>
        <v>#VALUE!</v>
      </c>
      <c r="W91" s="5"/>
    </row>
    <row r="92" spans="1:23" x14ac:dyDescent="0.25">
      <c r="A92" s="64" t="s">
        <v>29</v>
      </c>
      <c r="B92" s="57" t="s">
        <v>407</v>
      </c>
      <c r="C92" s="57" t="s">
        <v>408</v>
      </c>
      <c r="D92" s="57">
        <v>230</v>
      </c>
      <c r="E92" s="5"/>
      <c r="F92" s="23">
        <f>D92*0.94</f>
        <v>216.2</v>
      </c>
      <c r="G92" s="24">
        <f>IF(O92="Not Found",0,F92)</f>
        <v>0</v>
      </c>
      <c r="H92" s="43" t="s">
        <v>620</v>
      </c>
      <c r="I92" s="43" t="s">
        <v>627</v>
      </c>
      <c r="J92" s="43"/>
      <c r="K92" s="43"/>
      <c r="L92" s="43" t="s">
        <v>640</v>
      </c>
      <c r="O92" s="26" t="str">
        <f>IFERROR(VLOOKUP(C:C,'Results Data'!A:F,6,FALSE), "Not Found")</f>
        <v>Not Found</v>
      </c>
      <c r="P92" s="27" t="str">
        <f>IFERROR(VLOOKUP(C:C,'Results Data'!A:L,12,FALSE), "Not Found")</f>
        <v>Not Found</v>
      </c>
      <c r="Q92" s="27" t="b">
        <f>AND('RIDE DATA'!$A$5&lt;'Registration Data'!$P194,'RIDE DATA'!$B$5&gt;'Registration Data'!$P194)</f>
        <v>0</v>
      </c>
      <c r="R92" s="27">
        <f>IF(Q92=TRUE,O92*0.03,0)</f>
        <v>0</v>
      </c>
      <c r="S92" s="25">
        <f>COUNTIF('Historical Registration Data'!D:D,'Registration Data'!C194)</f>
        <v>0</v>
      </c>
      <c r="T92" s="28" t="e">
        <f>R92+O92</f>
        <v>#VALUE!</v>
      </c>
      <c r="U92" s="29" t="e">
        <f>T92/F92</f>
        <v>#VALUE!</v>
      </c>
      <c r="V92" s="44" t="e">
        <f>IF(U92&gt;100%,((U92-1)*10000),0)</f>
        <v>#VALUE!</v>
      </c>
      <c r="W92" s="5"/>
    </row>
    <row r="93" spans="1:23" x14ac:dyDescent="0.25">
      <c r="A93" s="64" t="s">
        <v>29</v>
      </c>
      <c r="B93" s="57" t="s">
        <v>419</v>
      </c>
      <c r="C93" s="57" t="s">
        <v>420</v>
      </c>
      <c r="D93" s="57">
        <v>417</v>
      </c>
      <c r="E93" s="5"/>
      <c r="F93" s="23">
        <f>D93*0.94</f>
        <v>391.97999999999996</v>
      </c>
      <c r="G93" s="24">
        <f>IF(O93="Not Found",0,F93)</f>
        <v>0</v>
      </c>
      <c r="H93" s="43" t="s">
        <v>624</v>
      </c>
      <c r="I93" s="43" t="s">
        <v>625</v>
      </c>
      <c r="J93" s="43"/>
      <c r="K93" s="43"/>
      <c r="L93" s="43" t="s">
        <v>638</v>
      </c>
      <c r="O93" s="26" t="str">
        <f>IFERROR(VLOOKUP(C:C,'Results Data'!A:F,6,FALSE), "Not Found")</f>
        <v>Not Found</v>
      </c>
      <c r="P93" s="27" t="str">
        <f>IFERROR(VLOOKUP(C:C,'Results Data'!A:L,12,FALSE), "Not Found")</f>
        <v>Not Found</v>
      </c>
      <c r="Q93" s="27" t="b">
        <f>AND('RIDE DATA'!$A$5&lt;'Registration Data'!$P200,'RIDE DATA'!$B$5&gt;'Registration Data'!$P200)</f>
        <v>0</v>
      </c>
      <c r="R93" s="27">
        <f>IF(Q93=TRUE,O93*0.03,0)</f>
        <v>0</v>
      </c>
      <c r="S93" s="25">
        <f>COUNTIF('Historical Registration Data'!D:D,'Registration Data'!C200)</f>
        <v>0</v>
      </c>
      <c r="T93" s="28" t="e">
        <f>R93+O93</f>
        <v>#VALUE!</v>
      </c>
      <c r="U93" s="29" t="e">
        <f>T93/F93</f>
        <v>#VALUE!</v>
      </c>
      <c r="V93" s="44" t="e">
        <f>IF(U93&gt;100%,((U93-1)*10000),0)</f>
        <v>#VALUE!</v>
      </c>
      <c r="W93" s="5"/>
    </row>
    <row r="94" spans="1:23" x14ac:dyDescent="0.25">
      <c r="A94" s="64" t="s">
        <v>29</v>
      </c>
      <c r="B94" s="57" t="s">
        <v>423</v>
      </c>
      <c r="C94" s="57" t="s">
        <v>424</v>
      </c>
      <c r="D94" s="57">
        <v>335</v>
      </c>
      <c r="E94" s="5"/>
      <c r="F94" s="23">
        <f>D94*0.94</f>
        <v>314.89999999999998</v>
      </c>
      <c r="G94" s="24">
        <f>IF(O94="Not Found",0,F94)</f>
        <v>0</v>
      </c>
      <c r="H94" s="43" t="s">
        <v>620</v>
      </c>
      <c r="I94" s="43" t="s">
        <v>633</v>
      </c>
      <c r="J94" s="43"/>
      <c r="K94" s="43" t="s">
        <v>634</v>
      </c>
      <c r="L94" s="43"/>
      <c r="O94" s="26" t="str">
        <f>IFERROR(VLOOKUP(C:C,'Results Data'!A:F,6,FALSE), "Not Found")</f>
        <v>Not Found</v>
      </c>
      <c r="P94" s="27" t="str">
        <f>IFERROR(VLOOKUP(C:C,'Results Data'!A:L,12,FALSE), "Not Found")</f>
        <v>Not Found</v>
      </c>
      <c r="Q94" s="27" t="b">
        <f>AND('RIDE DATA'!$A$5&lt;'Registration Data'!$P202,'RIDE DATA'!$B$5&gt;'Registration Data'!$P202)</f>
        <v>0</v>
      </c>
      <c r="R94" s="27">
        <f>IF(Q94=TRUE,O94*0.03,0)</f>
        <v>0</v>
      </c>
      <c r="S94" s="25">
        <f>COUNTIF('Historical Registration Data'!D:D,'Registration Data'!C202)</f>
        <v>0</v>
      </c>
      <c r="T94" s="28" t="e">
        <f>R94+O94</f>
        <v>#VALUE!</v>
      </c>
      <c r="U94" s="29" t="e">
        <f>T94/F94</f>
        <v>#VALUE!</v>
      </c>
      <c r="V94" s="44" t="e">
        <f>IF(U94&gt;100%,((U94-1)*10000),0)</f>
        <v>#VALUE!</v>
      </c>
      <c r="W94" s="5"/>
    </row>
    <row r="95" spans="1:23" x14ac:dyDescent="0.25">
      <c r="A95" s="61" t="s">
        <v>28</v>
      </c>
      <c r="B95" s="59" t="s">
        <v>62</v>
      </c>
      <c r="C95" s="59" t="s">
        <v>63</v>
      </c>
      <c r="D95" s="59">
        <v>402</v>
      </c>
      <c r="E95" s="11"/>
      <c r="F95" s="23">
        <f>D95*0.94</f>
        <v>377.88</v>
      </c>
      <c r="G95" s="24">
        <f>IF(O95="Not Found",0,F95)</f>
        <v>0</v>
      </c>
      <c r="H95" s="43" t="s">
        <v>620</v>
      </c>
      <c r="I95" s="43" t="s">
        <v>633</v>
      </c>
      <c r="J95" s="43"/>
      <c r="K95" s="43" t="s">
        <v>634</v>
      </c>
      <c r="L95" s="43"/>
      <c r="O95" s="26" t="str">
        <f>IFERROR(VLOOKUP(C:C,'Results Data'!A:F,6,FALSE), "Not Found")</f>
        <v>Not Found</v>
      </c>
      <c r="P95" s="27" t="str">
        <f>IFERROR(VLOOKUP(C:C,'Results Data'!A:L,12,FALSE), "Not Found")</f>
        <v>Not Found</v>
      </c>
      <c r="Q95" s="27" t="b">
        <f>AND('RIDE DATA'!$A$5&lt;'Registration Data'!$P18,'RIDE DATA'!$B$5&gt;'Registration Data'!$P18)</f>
        <v>0</v>
      </c>
      <c r="R95" s="27">
        <f>IF(Q95=TRUE,O95*0.03,0)</f>
        <v>0</v>
      </c>
      <c r="S95" s="25">
        <f>COUNTIF('Historical Registration Data'!D:D,'Registration Data'!C18)</f>
        <v>0</v>
      </c>
      <c r="T95" s="28" t="e">
        <f>R95+O95</f>
        <v>#VALUE!</v>
      </c>
      <c r="U95" s="29" t="e">
        <f>T95/F95</f>
        <v>#VALUE!</v>
      </c>
      <c r="V95" s="44" t="e">
        <f>IF(U95&gt;100%,((U95-1)*10000),0)</f>
        <v>#VALUE!</v>
      </c>
    </row>
    <row r="96" spans="1:23" x14ac:dyDescent="0.25">
      <c r="A96" s="65" t="s">
        <v>26</v>
      </c>
      <c r="B96" s="59" t="s">
        <v>254</v>
      </c>
      <c r="C96" s="59" t="s">
        <v>255</v>
      </c>
      <c r="D96" s="59">
        <v>358</v>
      </c>
      <c r="E96" s="11"/>
      <c r="F96" s="23">
        <f>D96*0.94</f>
        <v>336.52</v>
      </c>
      <c r="G96" s="24">
        <f>IF(O96="Not Found",0,F96)</f>
        <v>0</v>
      </c>
      <c r="H96" s="43" t="s">
        <v>624</v>
      </c>
      <c r="I96" s="43" t="s">
        <v>632</v>
      </c>
      <c r="J96" s="43" t="s">
        <v>642</v>
      </c>
      <c r="K96" s="43"/>
      <c r="L96" s="43"/>
      <c r="O96" s="26" t="str">
        <f>IFERROR(VLOOKUP(C:C,'Results Data'!A:F,6,FALSE), "Not Found")</f>
        <v>Not Found</v>
      </c>
      <c r="P96" s="27" t="str">
        <f>IFERROR(VLOOKUP(C:C,'Results Data'!A:L,12,FALSE), "Not Found")</f>
        <v>Not Found</v>
      </c>
      <c r="Q96" s="27" t="b">
        <f>AND('RIDE DATA'!$A$5&lt;'Registration Data'!$P114,'RIDE DATA'!$B$5&gt;'Registration Data'!$P114)</f>
        <v>0</v>
      </c>
      <c r="R96" s="27">
        <f>IF(Q96=TRUE,O96*0.03,0)</f>
        <v>0</v>
      </c>
      <c r="S96" s="25">
        <f>COUNTIF('Historical Registration Data'!D:D,'Registration Data'!C114)</f>
        <v>0</v>
      </c>
      <c r="T96" s="28" t="e">
        <f>R96+O96</f>
        <v>#VALUE!</v>
      </c>
      <c r="U96" s="29" t="e">
        <f>T96/F96</f>
        <v>#VALUE!</v>
      </c>
      <c r="V96" s="44" t="e">
        <f>IF(U96&gt;100%,((U96-1)*10000),0)</f>
        <v>#VALUE!</v>
      </c>
    </row>
    <row r="97" spans="1:23" x14ac:dyDescent="0.25">
      <c r="A97" s="64" t="s">
        <v>29</v>
      </c>
      <c r="B97" s="57" t="s">
        <v>361</v>
      </c>
      <c r="C97" s="57" t="s">
        <v>362</v>
      </c>
      <c r="D97" s="57">
        <v>326</v>
      </c>
      <c r="E97" s="5"/>
      <c r="F97" s="23">
        <f>D97*0.94</f>
        <v>306.44</v>
      </c>
      <c r="G97" s="24">
        <f>IF(O97="Not Found",0,F97)</f>
        <v>0</v>
      </c>
      <c r="H97" s="43" t="s">
        <v>624</v>
      </c>
      <c r="I97" s="43" t="s">
        <v>621</v>
      </c>
      <c r="J97" s="43" t="s">
        <v>653</v>
      </c>
      <c r="K97" s="43"/>
      <c r="L97" s="43"/>
      <c r="O97" s="26" t="str">
        <f>IFERROR(VLOOKUP(C:C,'Results Data'!A:F,6,FALSE), "Not Found")</f>
        <v>Not Found</v>
      </c>
      <c r="P97" s="27" t="str">
        <f>IFERROR(VLOOKUP(C:C,'Results Data'!A:L,12,FALSE), "Not Found")</f>
        <v>Not Found</v>
      </c>
      <c r="Q97" s="27" t="b">
        <f>AND('RIDE DATA'!$A$5&lt;'Registration Data'!$P170,'RIDE DATA'!$B$5&gt;'Registration Data'!$P170)</f>
        <v>0</v>
      </c>
      <c r="R97" s="27">
        <f>IF(Q97=TRUE,O97*0.03,0)</f>
        <v>0</v>
      </c>
      <c r="S97" s="25">
        <f>COUNTIF('Historical Registration Data'!D:D,'Registration Data'!C170)</f>
        <v>0</v>
      </c>
      <c r="T97" s="28" t="e">
        <f>R97+O97</f>
        <v>#VALUE!</v>
      </c>
      <c r="U97" s="29" t="e">
        <f>T97/F97</f>
        <v>#VALUE!</v>
      </c>
      <c r="V97" s="44" t="e">
        <f>IF(U97&gt;100%,((U97-1)*10000),0)</f>
        <v>#VALUE!</v>
      </c>
      <c r="W97" s="5"/>
    </row>
    <row r="98" spans="1:23" x14ac:dyDescent="0.25">
      <c r="A98" s="63" t="s">
        <v>29</v>
      </c>
      <c r="B98" s="59" t="s">
        <v>180</v>
      </c>
      <c r="C98" s="59" t="s">
        <v>181</v>
      </c>
      <c r="D98" s="59">
        <v>293</v>
      </c>
      <c r="E98" s="11"/>
      <c r="F98" s="23">
        <f>D98*0.94</f>
        <v>275.41999999999996</v>
      </c>
      <c r="G98" s="24">
        <f>IF(O98="Not Found",0,F98)</f>
        <v>0</v>
      </c>
      <c r="H98" s="43" t="s">
        <v>620</v>
      </c>
      <c r="I98" s="43" t="s">
        <v>621</v>
      </c>
      <c r="J98" s="43" t="s">
        <v>648</v>
      </c>
      <c r="K98" s="43"/>
      <c r="L98" s="43"/>
      <c r="O98" s="26" t="str">
        <f>IFERROR(VLOOKUP(C:C,'Results Data'!A:F,6,FALSE), "Not Found")</f>
        <v>Not Found</v>
      </c>
      <c r="P98" s="27" t="str">
        <f>IFERROR(VLOOKUP(C:C,'Results Data'!A:L,12,FALSE), "Not Found")</f>
        <v>Not Found</v>
      </c>
      <c r="Q98" s="27" t="b">
        <f>AND('RIDE DATA'!$A$5&lt;'Registration Data'!$P77,'RIDE DATA'!$B$5&gt;'Registration Data'!$P77)</f>
        <v>0</v>
      </c>
      <c r="R98" s="27">
        <f>IF(Q98=TRUE,O98*0.03,0)</f>
        <v>0</v>
      </c>
      <c r="S98" s="25">
        <f>COUNTIF('Historical Registration Data'!D:D,'Registration Data'!C77)</f>
        <v>0</v>
      </c>
      <c r="T98" s="28" t="e">
        <f>R98+O98</f>
        <v>#VALUE!</v>
      </c>
      <c r="U98" s="29" t="e">
        <f>T98/F98</f>
        <v>#VALUE!</v>
      </c>
      <c r="V98" s="44" t="e">
        <f>IF(U98&gt;100%,((U98-1)*10000),0)</f>
        <v>#VALUE!</v>
      </c>
    </row>
    <row r="99" spans="1:23" x14ac:dyDescent="0.25">
      <c r="A99" s="66" t="s">
        <v>26</v>
      </c>
      <c r="B99" s="57" t="s">
        <v>447</v>
      </c>
      <c r="C99" s="57" t="s">
        <v>448</v>
      </c>
      <c r="D99" s="57">
        <v>503</v>
      </c>
      <c r="E99" s="5"/>
      <c r="F99" s="23">
        <f>D99*0.94</f>
        <v>472.82</v>
      </c>
      <c r="G99" s="24">
        <f>IF(O99="Not Found",0,F99)</f>
        <v>0</v>
      </c>
      <c r="H99" s="43" t="s">
        <v>624</v>
      </c>
      <c r="I99" s="43"/>
      <c r="J99" s="43"/>
      <c r="K99" s="43"/>
      <c r="L99" s="43"/>
      <c r="O99" s="26" t="str">
        <f>IFERROR(VLOOKUP(C:C,'Results Data'!A:F,6,FALSE), "Not Found")</f>
        <v>Not Found</v>
      </c>
      <c r="P99" s="27" t="str">
        <f>IFERROR(VLOOKUP(C:C,'Results Data'!A:L,12,FALSE), "Not Found")</f>
        <v>Not Found</v>
      </c>
      <c r="Q99" s="27" t="b">
        <f>AND('RIDE DATA'!$A$5&lt;'Registration Data'!$P214,'RIDE DATA'!$B$5&gt;'Registration Data'!$P214)</f>
        <v>0</v>
      </c>
      <c r="R99" s="27">
        <f>IF(Q99=TRUE,O99*0.03,0)</f>
        <v>0</v>
      </c>
      <c r="S99" s="25">
        <f>COUNTIF('Historical Registration Data'!D:D,'Registration Data'!C214)</f>
        <v>0</v>
      </c>
      <c r="T99" s="28" t="e">
        <f>R99+O99</f>
        <v>#VALUE!</v>
      </c>
      <c r="U99" s="29" t="e">
        <f>T99/F99</f>
        <v>#VALUE!</v>
      </c>
      <c r="V99" s="44" t="e">
        <f>IF(U99&gt;100%,((U99-1)*10000),0)</f>
        <v>#VALUE!</v>
      </c>
      <c r="W99" s="5"/>
    </row>
    <row r="100" spans="1:23" x14ac:dyDescent="0.25">
      <c r="A100" s="64" t="s">
        <v>29</v>
      </c>
      <c r="B100" s="57" t="s">
        <v>612</v>
      </c>
      <c r="C100" s="57" t="s">
        <v>613</v>
      </c>
      <c r="D100" s="57">
        <v>562</v>
      </c>
      <c r="E100" s="5"/>
      <c r="F100" s="23">
        <f>D100*0.94</f>
        <v>528.28</v>
      </c>
      <c r="G100" s="24">
        <f>IF(O100="Not Found",0,F100)</f>
        <v>0</v>
      </c>
      <c r="H100" s="43" t="s">
        <v>620</v>
      </c>
      <c r="I100" s="43" t="s">
        <v>621</v>
      </c>
      <c r="J100" s="43" t="s">
        <v>623</v>
      </c>
      <c r="K100" s="43"/>
      <c r="L100" s="43"/>
      <c r="O100" s="26" t="str">
        <f>IFERROR(VLOOKUP(C:C,'Results Data'!A:F,6,FALSE), "Not Found")</f>
        <v>Not Found</v>
      </c>
      <c r="P100" s="27" t="str">
        <f>IFERROR(VLOOKUP(C:C,'Results Data'!A:L,12,FALSE), "Not Found")</f>
        <v>Not Found</v>
      </c>
      <c r="Q100" s="27" t="b">
        <f>AND('RIDE DATA'!$A$5&lt;'Registration Data'!$P300,'RIDE DATA'!$B$5&gt;'Registration Data'!$P300)</f>
        <v>0</v>
      </c>
      <c r="R100" s="27">
        <f>IF(Q100=TRUE,O100*0.03,0)</f>
        <v>0</v>
      </c>
      <c r="S100" s="25">
        <f>COUNTIF('Historical Registration Data'!D:D,'Registration Data'!C300)</f>
        <v>0</v>
      </c>
      <c r="T100" s="28" t="e">
        <f>R100+O100</f>
        <v>#VALUE!</v>
      </c>
      <c r="U100" s="29" t="e">
        <f>T100/F100</f>
        <v>#VALUE!</v>
      </c>
      <c r="V100" s="44" t="e">
        <f>IF(U100&gt;100%,((U100-1)*10000),0)</f>
        <v>#VALUE!</v>
      </c>
      <c r="W100" s="5"/>
    </row>
    <row r="101" spans="1:23" x14ac:dyDescent="0.25">
      <c r="A101" s="61" t="s">
        <v>28</v>
      </c>
      <c r="B101" s="59" t="s">
        <v>32</v>
      </c>
      <c r="C101" s="59" t="s">
        <v>33</v>
      </c>
      <c r="D101" s="59">
        <v>604</v>
      </c>
      <c r="E101" s="11"/>
      <c r="F101" s="23">
        <f>D101*0.94</f>
        <v>567.76</v>
      </c>
      <c r="G101" s="24">
        <f>IF(O101="Not Found",0,F101)</f>
        <v>0</v>
      </c>
      <c r="H101" s="43" t="s">
        <v>620</v>
      </c>
      <c r="I101" s="43" t="s">
        <v>621</v>
      </c>
      <c r="J101" s="43" t="s">
        <v>622</v>
      </c>
      <c r="K101" s="43"/>
      <c r="L101" s="43"/>
      <c r="O101" s="26" t="str">
        <f>IFERROR(VLOOKUP(C:C,'Results Data'!A:F,6,FALSE), "Not Found")</f>
        <v>Not Found</v>
      </c>
      <c r="P101" s="27" t="str">
        <f>IFERROR(VLOOKUP(C:C,'Results Data'!A:L,12,FALSE), "Not Found")</f>
        <v>Not Found</v>
      </c>
      <c r="Q101" s="27" t="b">
        <f>AND('RIDE DATA'!$A$5&lt;'Registration Data'!$P2,'RIDE DATA'!$B$5&gt;'Registration Data'!$P2)</f>
        <v>0</v>
      </c>
      <c r="R101" s="27">
        <f>IF(Q101=TRUE,O101*0.03,0)</f>
        <v>0</v>
      </c>
      <c r="S101" s="25">
        <f>COUNTIF('Historical Registration Data'!D:D,'Registration Data'!C2)</f>
        <v>0</v>
      </c>
      <c r="T101" s="28" t="e">
        <f>R101+O101</f>
        <v>#VALUE!</v>
      </c>
      <c r="U101" s="29" t="e">
        <f>T101/F101</f>
        <v>#VALUE!</v>
      </c>
      <c r="V101" s="44" t="e">
        <f>IF(U101&gt;100%,((U101-1)*10000),0)</f>
        <v>#VALUE!</v>
      </c>
    </row>
    <row r="102" spans="1:23" x14ac:dyDescent="0.25">
      <c r="A102" s="61" t="s">
        <v>28</v>
      </c>
      <c r="B102" s="59" t="s">
        <v>158</v>
      </c>
      <c r="C102" s="59" t="s">
        <v>159</v>
      </c>
      <c r="D102" s="59">
        <v>335</v>
      </c>
      <c r="E102" s="11"/>
      <c r="F102" s="23">
        <f>D102*0.94</f>
        <v>314.89999999999998</v>
      </c>
      <c r="G102" s="24">
        <f>IF(O102="Not Found",0,F102)</f>
        <v>0</v>
      </c>
      <c r="H102" s="43"/>
      <c r="I102" s="43"/>
      <c r="J102" s="43"/>
      <c r="K102" s="43"/>
      <c r="L102" s="43"/>
      <c r="O102" s="26" t="str">
        <f>IFERROR(VLOOKUP(C:C,'Results Data'!A:F,6,FALSE), "Not Found")</f>
        <v>Not Found</v>
      </c>
      <c r="P102" s="27" t="str">
        <f>IFERROR(VLOOKUP(C:C,'Results Data'!A:L,12,FALSE), "Not Found")</f>
        <v>Not Found</v>
      </c>
      <c r="Q102" s="27" t="b">
        <f>AND('RIDE DATA'!$A$5&lt;'Registration Data'!$P66,'RIDE DATA'!$B$5&gt;'Registration Data'!$P66)</f>
        <v>0</v>
      </c>
      <c r="R102" s="27">
        <f>IF(Q102=TRUE,O102*0.03,0)</f>
        <v>0</v>
      </c>
      <c r="S102" s="25">
        <f>COUNTIF('Historical Registration Data'!D:D,'Registration Data'!C66)</f>
        <v>0</v>
      </c>
      <c r="T102" s="28" t="e">
        <f>R102+O102</f>
        <v>#VALUE!</v>
      </c>
      <c r="U102" s="29" t="e">
        <f>T102/F102</f>
        <v>#VALUE!</v>
      </c>
      <c r="V102" s="44" t="e">
        <f>IF(U102&gt;100%,((U102-1)*10000),0)</f>
        <v>#VALUE!</v>
      </c>
    </row>
    <row r="103" spans="1:23" x14ac:dyDescent="0.25">
      <c r="A103" s="61" t="s">
        <v>28</v>
      </c>
      <c r="B103" s="59" t="s">
        <v>120</v>
      </c>
      <c r="C103" s="59" t="s">
        <v>121</v>
      </c>
      <c r="D103" s="59">
        <v>364</v>
      </c>
      <c r="E103" s="11"/>
      <c r="F103" s="23">
        <f>D103*0.94</f>
        <v>342.15999999999997</v>
      </c>
      <c r="G103" s="24">
        <f>IF(O103="Not Found",0,F103)</f>
        <v>0</v>
      </c>
      <c r="H103" s="43"/>
      <c r="I103" s="43"/>
      <c r="J103" s="43"/>
      <c r="K103" s="43"/>
      <c r="L103" s="43"/>
      <c r="O103" s="26" t="str">
        <f>IFERROR(VLOOKUP(C:C,'Results Data'!A:F,6,FALSE), "Not Found")</f>
        <v>Not Found</v>
      </c>
      <c r="P103" s="27" t="str">
        <f>IFERROR(VLOOKUP(C:C,'Results Data'!A:L,12,FALSE), "Not Found")</f>
        <v>Not Found</v>
      </c>
      <c r="Q103" s="27" t="b">
        <f>AND('RIDE DATA'!$A$5&lt;'Registration Data'!$P47,'RIDE DATA'!$B$5&gt;'Registration Data'!$P47)</f>
        <v>0</v>
      </c>
      <c r="R103" s="27">
        <f>IF(Q103=TRUE,O103*0.03,0)</f>
        <v>0</v>
      </c>
      <c r="S103" s="25">
        <f>COUNTIF('Historical Registration Data'!D:D,'Registration Data'!C47)</f>
        <v>0</v>
      </c>
      <c r="T103" s="28" t="e">
        <f>R103+O103</f>
        <v>#VALUE!</v>
      </c>
      <c r="U103" s="29" t="e">
        <f>T103/F103</f>
        <v>#VALUE!</v>
      </c>
      <c r="V103" s="44" t="e">
        <f>IF(U103&gt;100%,((U103-1)*10000),0)</f>
        <v>#VALUE!</v>
      </c>
    </row>
    <row r="104" spans="1:23" x14ac:dyDescent="0.25">
      <c r="A104" s="58" t="s">
        <v>25</v>
      </c>
      <c r="B104" s="59" t="s">
        <v>66</v>
      </c>
      <c r="C104" s="59" t="s">
        <v>67</v>
      </c>
      <c r="D104" s="59">
        <v>290</v>
      </c>
      <c r="E104" s="11"/>
      <c r="F104" s="23">
        <f>D104*0.94</f>
        <v>272.59999999999997</v>
      </c>
      <c r="G104" s="24">
        <f>IF(O104="Not Found",0,F104)</f>
        <v>0</v>
      </c>
      <c r="H104" s="43"/>
      <c r="I104" s="43"/>
      <c r="J104" s="43"/>
      <c r="K104" s="43"/>
      <c r="L104" s="43"/>
      <c r="O104" s="26" t="str">
        <f>IFERROR(VLOOKUP(C:C,'Results Data'!A:F,6,FALSE), "Not Found")</f>
        <v>Not Found</v>
      </c>
      <c r="P104" s="27" t="str">
        <f>IFERROR(VLOOKUP(C:C,'Results Data'!A:L,12,FALSE), "Not Found")</f>
        <v>Not Found</v>
      </c>
      <c r="Q104" s="27" t="b">
        <f>AND('RIDE DATA'!$A$5&lt;'Registration Data'!$P20,'RIDE DATA'!$B$5&gt;'Registration Data'!$P20)</f>
        <v>0</v>
      </c>
      <c r="R104" s="27">
        <f>IF(Q104=TRUE,O104*0.03,0)</f>
        <v>0</v>
      </c>
      <c r="S104" s="25">
        <f>COUNTIF('Historical Registration Data'!D:D,'Registration Data'!C20)</f>
        <v>0</v>
      </c>
      <c r="T104" s="28" t="e">
        <f>R104+O104</f>
        <v>#VALUE!</v>
      </c>
      <c r="U104" s="29" t="e">
        <f>T104/F104</f>
        <v>#VALUE!</v>
      </c>
      <c r="V104" s="44" t="e">
        <f>IF(U104&gt;100%,((U104-1)*10000),0)</f>
        <v>#VALUE!</v>
      </c>
    </row>
    <row r="105" spans="1:23" x14ac:dyDescent="0.25">
      <c r="A105" s="64" t="s">
        <v>29</v>
      </c>
      <c r="B105" s="57" t="s">
        <v>604</v>
      </c>
      <c r="C105" s="57" t="s">
        <v>605</v>
      </c>
      <c r="D105" s="57">
        <v>309</v>
      </c>
      <c r="E105" s="5"/>
      <c r="F105" s="23">
        <f>D105*0.94</f>
        <v>290.45999999999998</v>
      </c>
      <c r="G105" s="24">
        <f>IF(O105="Not Found",0,F105)</f>
        <v>0</v>
      </c>
      <c r="H105" s="43" t="s">
        <v>631</v>
      </c>
      <c r="I105" s="43" t="s">
        <v>621</v>
      </c>
      <c r="J105" s="43"/>
      <c r="K105" s="43"/>
      <c r="L105" s="43"/>
      <c r="O105" s="26" t="str">
        <f>IFERROR(VLOOKUP(C:C,'Results Data'!A:F,6,FALSE), "Not Found")</f>
        <v>Not Found</v>
      </c>
      <c r="P105" s="27" t="str">
        <f>IFERROR(VLOOKUP(C:C,'Results Data'!A:L,12,FALSE), "Not Found")</f>
        <v>Not Found</v>
      </c>
      <c r="Q105" s="27" t="b">
        <f>AND('RIDE DATA'!$A$5&lt;'Registration Data'!$P296,'RIDE DATA'!$B$5&gt;'Registration Data'!$P296)</f>
        <v>0</v>
      </c>
      <c r="R105" s="27">
        <f>IF(Q105=TRUE,O105*0.03,0)</f>
        <v>0</v>
      </c>
      <c r="S105" s="25">
        <f>COUNTIF('Historical Registration Data'!D:D,'Registration Data'!C296)</f>
        <v>0</v>
      </c>
      <c r="T105" s="28" t="e">
        <f>R105+O105</f>
        <v>#VALUE!</v>
      </c>
      <c r="U105" s="29" t="e">
        <f>T105/F105</f>
        <v>#VALUE!</v>
      </c>
      <c r="V105" s="44" t="e">
        <f>IF(U105&gt;100%,((U105-1)*10000),0)</f>
        <v>#VALUE!</v>
      </c>
      <c r="W105" s="5"/>
    </row>
    <row r="106" spans="1:23" x14ac:dyDescent="0.25">
      <c r="A106" s="63" t="s">
        <v>29</v>
      </c>
      <c r="B106" s="59" t="s">
        <v>204</v>
      </c>
      <c r="C106" s="59" t="s">
        <v>205</v>
      </c>
      <c r="D106" s="59">
        <v>300</v>
      </c>
      <c r="E106" s="11"/>
      <c r="F106" s="23">
        <f>D106*0.94</f>
        <v>282</v>
      </c>
      <c r="G106" s="24">
        <f>IF(O106="Not Found",0,F106)</f>
        <v>0</v>
      </c>
      <c r="H106" s="43" t="s">
        <v>620</v>
      </c>
      <c r="I106" s="43" t="s">
        <v>621</v>
      </c>
      <c r="J106" s="43" t="s">
        <v>630</v>
      </c>
      <c r="K106" s="43"/>
      <c r="L106" s="43"/>
      <c r="O106" s="26" t="str">
        <f>IFERROR(VLOOKUP(C:C,'Results Data'!A:F,6,FALSE), "Not Found")</f>
        <v>Not Found</v>
      </c>
      <c r="P106" s="27" t="str">
        <f>IFERROR(VLOOKUP(C:C,'Results Data'!A:L,12,FALSE), "Not Found")</f>
        <v>Not Found</v>
      </c>
      <c r="Q106" s="27" t="b">
        <f>AND('RIDE DATA'!$A$5&lt;'Registration Data'!$P89,'RIDE DATA'!$B$5&gt;'Registration Data'!$P89)</f>
        <v>0</v>
      </c>
      <c r="R106" s="27">
        <f>IF(Q106=TRUE,O106*0.03,0)</f>
        <v>0</v>
      </c>
      <c r="S106" s="25">
        <f>COUNTIF('Historical Registration Data'!D:D,'Registration Data'!C89)</f>
        <v>0</v>
      </c>
      <c r="T106" s="28" t="e">
        <f>R106+O106</f>
        <v>#VALUE!</v>
      </c>
      <c r="U106" s="29" t="e">
        <f>T106/F106</f>
        <v>#VALUE!</v>
      </c>
      <c r="V106" s="44" t="e">
        <f>IF(U106&gt;100%,((U106-1)*10000),0)</f>
        <v>#VALUE!</v>
      </c>
    </row>
    <row r="107" spans="1:23" x14ac:dyDescent="0.25">
      <c r="A107" s="64" t="s">
        <v>29</v>
      </c>
      <c r="B107" s="57" t="s">
        <v>331</v>
      </c>
      <c r="C107" s="57" t="s">
        <v>332</v>
      </c>
      <c r="D107" s="57">
        <v>438</v>
      </c>
      <c r="E107" s="5"/>
      <c r="F107" s="23">
        <f>D107*0.94</f>
        <v>411.71999999999997</v>
      </c>
      <c r="G107" s="24">
        <f>IF(O107="Not Found",0,F107)</f>
        <v>0</v>
      </c>
      <c r="H107" s="43" t="s">
        <v>620</v>
      </c>
      <c r="I107" s="43" t="s">
        <v>621</v>
      </c>
      <c r="J107" s="43" t="s">
        <v>642</v>
      </c>
      <c r="K107" s="43"/>
      <c r="L107" s="43"/>
      <c r="O107" s="26" t="str">
        <f>IFERROR(VLOOKUP(C:C,'Results Data'!A:F,6,FALSE), "Not Found")</f>
        <v>Not Found</v>
      </c>
      <c r="P107" s="27" t="str">
        <f>IFERROR(VLOOKUP(C:C,'Results Data'!A:L,12,FALSE), "Not Found")</f>
        <v>Not Found</v>
      </c>
      <c r="Q107" s="27" t="b">
        <f>AND('RIDE DATA'!$A$5&lt;'Registration Data'!$P154,'RIDE DATA'!$B$5&gt;'Registration Data'!$P154)</f>
        <v>0</v>
      </c>
      <c r="R107" s="27">
        <f>IF(Q107=TRUE,O107*0.03,0)</f>
        <v>0</v>
      </c>
      <c r="S107" s="25">
        <f>COUNTIF('Historical Registration Data'!D:D,'Registration Data'!C154)</f>
        <v>0</v>
      </c>
      <c r="T107" s="28" t="e">
        <f>R107+O107</f>
        <v>#VALUE!</v>
      </c>
      <c r="U107" s="29" t="e">
        <f>T107/F107</f>
        <v>#VALUE!</v>
      </c>
      <c r="V107" s="44" t="e">
        <f>IF(U107&gt;100%,((U107-1)*10000),0)</f>
        <v>#VALUE!</v>
      </c>
      <c r="W107" s="5"/>
    </row>
    <row r="108" spans="1:23" x14ac:dyDescent="0.25">
      <c r="A108" s="65" t="s">
        <v>26</v>
      </c>
      <c r="B108" s="59" t="s">
        <v>110</v>
      </c>
      <c r="C108" s="59" t="s">
        <v>111</v>
      </c>
      <c r="D108" s="59">
        <v>333</v>
      </c>
      <c r="E108" s="11"/>
      <c r="F108" s="23">
        <f>D108*0.94</f>
        <v>313.02</v>
      </c>
      <c r="G108" s="24">
        <f>IF(O108="Not Found",0,F108)</f>
        <v>0</v>
      </c>
      <c r="H108" s="43" t="s">
        <v>624</v>
      </c>
      <c r="I108" s="43" t="s">
        <v>627</v>
      </c>
      <c r="J108" s="43"/>
      <c r="K108" s="43"/>
      <c r="L108" s="43" t="s">
        <v>636</v>
      </c>
      <c r="O108" s="26" t="str">
        <f>IFERROR(VLOOKUP(C:C,'Results Data'!A:F,6,FALSE), "Not Found")</f>
        <v>Not Found</v>
      </c>
      <c r="P108" s="27" t="str">
        <f>IFERROR(VLOOKUP(C:C,'Results Data'!A:L,12,FALSE), "Not Found")</f>
        <v>Not Found</v>
      </c>
      <c r="Q108" s="27" t="b">
        <f>AND('RIDE DATA'!$A$5&lt;'Registration Data'!$P42,'RIDE DATA'!$B$5&gt;'Registration Data'!$P42)</f>
        <v>0</v>
      </c>
      <c r="R108" s="27">
        <f>IF(Q108=TRUE,O108*0.03,0)</f>
        <v>0</v>
      </c>
      <c r="S108" s="25">
        <f>COUNTIF('Historical Registration Data'!D:D,'Registration Data'!C42)</f>
        <v>0</v>
      </c>
      <c r="T108" s="28" t="e">
        <f>R108+O108</f>
        <v>#VALUE!</v>
      </c>
      <c r="U108" s="29" t="e">
        <f>T108/F108</f>
        <v>#VALUE!</v>
      </c>
      <c r="V108" s="44" t="e">
        <f>IF(U108&gt;100%,((U108-1)*10000),0)</f>
        <v>#VALUE!</v>
      </c>
    </row>
    <row r="109" spans="1:23" x14ac:dyDescent="0.25">
      <c r="A109" s="64" t="s">
        <v>29</v>
      </c>
      <c r="B109" s="57" t="s">
        <v>363</v>
      </c>
      <c r="C109" s="57" t="s">
        <v>364</v>
      </c>
      <c r="D109" s="57">
        <v>280</v>
      </c>
      <c r="E109" s="5"/>
      <c r="F109" s="23">
        <f>D109*0.94</f>
        <v>263.2</v>
      </c>
      <c r="G109" s="24">
        <f>IF(O109="Not Found",0,F109)</f>
        <v>0</v>
      </c>
      <c r="H109" s="43" t="s">
        <v>620</v>
      </c>
      <c r="I109" s="43" t="s">
        <v>621</v>
      </c>
      <c r="J109" s="43" t="s">
        <v>623</v>
      </c>
      <c r="K109" s="43"/>
      <c r="L109" s="43"/>
      <c r="O109" s="26" t="str">
        <f>IFERROR(VLOOKUP(C:C,'Results Data'!A:F,6,FALSE), "Not Found")</f>
        <v>Not Found</v>
      </c>
      <c r="P109" s="27" t="str">
        <f>IFERROR(VLOOKUP(C:C,'Results Data'!A:L,12,FALSE), "Not Found")</f>
        <v>Not Found</v>
      </c>
      <c r="Q109" s="27" t="b">
        <f>AND('RIDE DATA'!$A$5&lt;'Registration Data'!$P171,'RIDE DATA'!$B$5&gt;'Registration Data'!$P171)</f>
        <v>0</v>
      </c>
      <c r="R109" s="27">
        <f>IF(Q109=TRUE,O109*0.03,0)</f>
        <v>0</v>
      </c>
      <c r="S109" s="25">
        <f>COUNTIF('Historical Registration Data'!D:D,'Registration Data'!C171)</f>
        <v>0</v>
      </c>
      <c r="T109" s="28" t="e">
        <f>R109+O109</f>
        <v>#VALUE!</v>
      </c>
      <c r="U109" s="29" t="e">
        <f>T109/F109</f>
        <v>#VALUE!</v>
      </c>
      <c r="V109" s="44" t="e">
        <f>IF(U109&gt;100%,((U109-1)*10000),0)</f>
        <v>#VALUE!</v>
      </c>
      <c r="W109" s="5"/>
    </row>
    <row r="110" spans="1:23" x14ac:dyDescent="0.25">
      <c r="A110" s="66" t="s">
        <v>26</v>
      </c>
      <c r="B110" s="57" t="s">
        <v>425</v>
      </c>
      <c r="C110" s="57" t="s">
        <v>426</v>
      </c>
      <c r="D110" s="57">
        <v>326</v>
      </c>
      <c r="E110" s="5"/>
      <c r="F110" s="23">
        <f>D110*0.94</f>
        <v>306.44</v>
      </c>
      <c r="G110" s="24">
        <f>IF(O110="Not Found",0,F110)</f>
        <v>0</v>
      </c>
      <c r="H110" s="43"/>
      <c r="I110" s="43"/>
      <c r="J110" s="43"/>
      <c r="K110" s="43"/>
      <c r="L110" s="43"/>
      <c r="O110" s="26" t="str">
        <f>IFERROR(VLOOKUP(C:C,'Results Data'!A:F,6,FALSE), "Not Found")</f>
        <v>Not Found</v>
      </c>
      <c r="P110" s="27" t="str">
        <f>IFERROR(VLOOKUP(C:C,'Results Data'!A:L,12,FALSE), "Not Found")</f>
        <v>Not Found</v>
      </c>
      <c r="Q110" s="27" t="b">
        <f>AND('RIDE DATA'!$A$5&lt;'Registration Data'!$P203,'RIDE DATA'!$B$5&gt;'Registration Data'!$P203)</f>
        <v>0</v>
      </c>
      <c r="R110" s="27">
        <f>IF(Q110=TRUE,O110*0.03,0)</f>
        <v>0</v>
      </c>
      <c r="S110" s="25">
        <f>COUNTIF('Historical Registration Data'!D:D,'Registration Data'!C203)</f>
        <v>0</v>
      </c>
      <c r="T110" s="28" t="e">
        <f>R110+O110</f>
        <v>#VALUE!</v>
      </c>
      <c r="U110" s="29" t="e">
        <f>T110/F110</f>
        <v>#VALUE!</v>
      </c>
      <c r="V110" s="44" t="e">
        <f>IF(U110&gt;100%,((U110-1)*10000),0)</f>
        <v>#VALUE!</v>
      </c>
      <c r="W110" s="5"/>
    </row>
    <row r="111" spans="1:23" x14ac:dyDescent="0.25">
      <c r="A111" s="62" t="s">
        <v>28</v>
      </c>
      <c r="B111" s="57" t="s">
        <v>473</v>
      </c>
      <c r="C111" s="57" t="s">
        <v>474</v>
      </c>
      <c r="D111" s="57">
        <v>427</v>
      </c>
      <c r="E111" s="5"/>
      <c r="F111" s="23">
        <f>D111*0.94</f>
        <v>401.38</v>
      </c>
      <c r="G111" s="24">
        <f>IF(O111="Not Found",0,F111)</f>
        <v>0</v>
      </c>
      <c r="H111" s="43" t="s">
        <v>620</v>
      </c>
      <c r="I111" s="43" t="s">
        <v>621</v>
      </c>
      <c r="J111" s="43" t="s">
        <v>642</v>
      </c>
      <c r="K111" s="43"/>
      <c r="L111" s="43"/>
      <c r="O111" s="26" t="str">
        <f>IFERROR(VLOOKUP(C:C,'Results Data'!A:F,6,FALSE), "Not Found")</f>
        <v>Not Found</v>
      </c>
      <c r="P111" s="27" t="str">
        <f>IFERROR(VLOOKUP(C:C,'Results Data'!A:L,12,FALSE), "Not Found")</f>
        <v>Not Found</v>
      </c>
      <c r="Q111" s="27" t="b">
        <f>AND('RIDE DATA'!$A$5&lt;'Registration Data'!$P228,'RIDE DATA'!$B$5&gt;'Registration Data'!$P228)</f>
        <v>0</v>
      </c>
      <c r="R111" s="27">
        <f>IF(Q111=TRUE,O111*0.03,0)</f>
        <v>0</v>
      </c>
      <c r="S111" s="25">
        <f>COUNTIF('Historical Registration Data'!D:D,'Registration Data'!C228)</f>
        <v>0</v>
      </c>
      <c r="T111" s="28" t="e">
        <f>R111+O111</f>
        <v>#VALUE!</v>
      </c>
      <c r="U111" s="29" t="e">
        <f>T111/F111</f>
        <v>#VALUE!</v>
      </c>
      <c r="V111" s="44" t="e">
        <f>IF(U111&gt;100%,((U111-1)*10000),0)</f>
        <v>#VALUE!</v>
      </c>
      <c r="W111" s="5"/>
    </row>
    <row r="112" spans="1:23" x14ac:dyDescent="0.25">
      <c r="A112" s="62" t="s">
        <v>28</v>
      </c>
      <c r="B112" s="57" t="s">
        <v>471</v>
      </c>
      <c r="C112" s="57" t="s">
        <v>472</v>
      </c>
      <c r="D112" s="57">
        <v>394</v>
      </c>
      <c r="E112" s="5"/>
      <c r="F112" s="23">
        <f>D112*0.94</f>
        <v>370.35999999999996</v>
      </c>
      <c r="G112" s="24">
        <f>IF(O112="Not Found",0,F112)</f>
        <v>0</v>
      </c>
      <c r="H112" s="43"/>
      <c r="I112" s="43"/>
      <c r="J112" s="43"/>
      <c r="K112" s="43"/>
      <c r="L112" s="43"/>
      <c r="O112" s="26" t="str">
        <f>IFERROR(VLOOKUP(C:C,'Results Data'!A:F,6,FALSE), "Not Found")</f>
        <v>Not Found</v>
      </c>
      <c r="P112" s="27" t="str">
        <f>IFERROR(VLOOKUP(C:C,'Results Data'!A:L,12,FALSE), "Not Found")</f>
        <v>Not Found</v>
      </c>
      <c r="Q112" s="27" t="b">
        <f>AND('RIDE DATA'!$A$5&lt;'Registration Data'!$P227,'RIDE DATA'!$B$5&gt;'Registration Data'!$P227)</f>
        <v>0</v>
      </c>
      <c r="R112" s="27">
        <f>IF(Q112=TRUE,O112*0.03,0)</f>
        <v>0</v>
      </c>
      <c r="S112" s="25">
        <f>COUNTIF('Historical Registration Data'!D:D,'Registration Data'!C227)</f>
        <v>0</v>
      </c>
      <c r="T112" s="28" t="e">
        <f>R112+O112</f>
        <v>#VALUE!</v>
      </c>
      <c r="U112" s="29" t="e">
        <f>T112/F112</f>
        <v>#VALUE!</v>
      </c>
      <c r="V112" s="44" t="e">
        <f>IF(U112&gt;100%,((U112-1)*10000),0)</f>
        <v>#VALUE!</v>
      </c>
      <c r="W112" s="5"/>
    </row>
    <row r="113" spans="1:23" x14ac:dyDescent="0.25">
      <c r="A113" s="66" t="s">
        <v>26</v>
      </c>
      <c r="B113" s="57" t="s">
        <v>457</v>
      </c>
      <c r="C113" s="57" t="s">
        <v>458</v>
      </c>
      <c r="D113" s="57">
        <v>235</v>
      </c>
      <c r="E113" s="5"/>
      <c r="F113" s="23">
        <f>D113*0.94</f>
        <v>220.89999999999998</v>
      </c>
      <c r="G113" s="24">
        <f>IF(O113="Not Found",0,F113)</f>
        <v>0</v>
      </c>
      <c r="H113" s="43" t="s">
        <v>645</v>
      </c>
      <c r="I113" s="43" t="s">
        <v>627</v>
      </c>
      <c r="J113" s="43"/>
      <c r="K113" s="43"/>
      <c r="L113" s="43" t="s">
        <v>661</v>
      </c>
      <c r="O113" s="26" t="str">
        <f>IFERROR(VLOOKUP(C:C,'Results Data'!A:F,6,FALSE), "Not Found")</f>
        <v>Not Found</v>
      </c>
      <c r="P113" s="27" t="str">
        <f>IFERROR(VLOOKUP(C:C,'Results Data'!A:L,12,FALSE), "Not Found")</f>
        <v>Not Found</v>
      </c>
      <c r="Q113" s="27" t="b">
        <f>AND('RIDE DATA'!$A$5&lt;'Registration Data'!$P219,'RIDE DATA'!$B$5&gt;'Registration Data'!$P219)</f>
        <v>0</v>
      </c>
      <c r="R113" s="27">
        <f>IF(Q113=TRUE,O113*0.03,0)</f>
        <v>0</v>
      </c>
      <c r="S113" s="25">
        <f>COUNTIF('Historical Registration Data'!D:D,'Registration Data'!C219)</f>
        <v>0</v>
      </c>
      <c r="T113" s="28" t="e">
        <f>R113+O113</f>
        <v>#VALUE!</v>
      </c>
      <c r="U113" s="29" t="e">
        <f>T113/F113</f>
        <v>#VALUE!</v>
      </c>
      <c r="V113" s="44" t="e">
        <f>IF(U113&gt;100%,((U113-1)*10000),0)</f>
        <v>#VALUE!</v>
      </c>
      <c r="W113" s="5"/>
    </row>
    <row r="114" spans="1:23" x14ac:dyDescent="0.25">
      <c r="A114" s="56" t="s">
        <v>25</v>
      </c>
      <c r="B114" s="57" t="s">
        <v>614</v>
      </c>
      <c r="C114" s="57" t="s">
        <v>615</v>
      </c>
      <c r="D114" s="57">
        <v>286</v>
      </c>
      <c r="E114" s="5"/>
      <c r="F114" s="23">
        <f>D114*0.94</f>
        <v>268.83999999999997</v>
      </c>
      <c r="G114" s="24">
        <f>IF(O114="Not Found",0,F114)</f>
        <v>0</v>
      </c>
      <c r="H114" s="43" t="s">
        <v>645</v>
      </c>
      <c r="I114" s="43" t="s">
        <v>621</v>
      </c>
      <c r="J114" s="43" t="s">
        <v>653</v>
      </c>
      <c r="K114" s="43"/>
      <c r="L114" s="43"/>
      <c r="O114" s="26" t="str">
        <f>IFERROR(VLOOKUP(C:C,'Results Data'!A:F,6,FALSE), "Not Found")</f>
        <v>Not Found</v>
      </c>
      <c r="P114" s="27" t="str">
        <f>IFERROR(VLOOKUP(C:C,'Results Data'!A:L,12,FALSE), "Not Found")</f>
        <v>Not Found</v>
      </c>
      <c r="Q114" s="27" t="b">
        <f>AND('RIDE DATA'!$A$5&lt;'Registration Data'!$P301,'RIDE DATA'!$B$5&gt;'Registration Data'!$P301)</f>
        <v>0</v>
      </c>
      <c r="R114" s="27">
        <f>IF(Q114=TRUE,O114*0.03,0)</f>
        <v>0</v>
      </c>
      <c r="S114" s="25">
        <f>COUNTIF('Historical Registration Data'!D:D,'Registration Data'!C301)</f>
        <v>0</v>
      </c>
      <c r="T114" s="28" t="e">
        <f>R114+O114</f>
        <v>#VALUE!</v>
      </c>
      <c r="U114" s="29" t="e">
        <f>T114/F114</f>
        <v>#VALUE!</v>
      </c>
      <c r="V114" s="44" t="e">
        <f>IF(U114&gt;100%,((U114-1)*10000),0)</f>
        <v>#VALUE!</v>
      </c>
      <c r="W114" s="5"/>
    </row>
    <row r="115" spans="1:23" x14ac:dyDescent="0.25">
      <c r="A115" s="66" t="s">
        <v>26</v>
      </c>
      <c r="B115" s="57" t="s">
        <v>569</v>
      </c>
      <c r="C115" s="57" t="s">
        <v>570</v>
      </c>
      <c r="D115" s="57">
        <v>615</v>
      </c>
      <c r="E115" s="5"/>
      <c r="F115" s="23">
        <f>D115*0.94</f>
        <v>578.1</v>
      </c>
      <c r="G115" s="24">
        <f>IF(O115="Not Found",0,F115)</f>
        <v>0</v>
      </c>
      <c r="H115" s="43" t="s">
        <v>631</v>
      </c>
      <c r="I115" s="43" t="s">
        <v>621</v>
      </c>
      <c r="J115" s="43" t="s">
        <v>629</v>
      </c>
      <c r="K115" s="43"/>
      <c r="L115" s="43"/>
      <c r="O115" s="26" t="str">
        <f>IFERROR(VLOOKUP(C:C,'Results Data'!A:F,6,FALSE), "Not Found")</f>
        <v>Not Found</v>
      </c>
      <c r="P115" s="27" t="str">
        <f>IFERROR(VLOOKUP(C:C,'Results Data'!A:L,12,FALSE), "Not Found")</f>
        <v>Not Found</v>
      </c>
      <c r="Q115" s="27" t="b">
        <f>AND('RIDE DATA'!$A$5&lt;'Registration Data'!$P278,'RIDE DATA'!$B$5&gt;'Registration Data'!$P278)</f>
        <v>0</v>
      </c>
      <c r="R115" s="27">
        <f>IF(Q115=TRUE,O115*0.03,0)</f>
        <v>0</v>
      </c>
      <c r="S115" s="25">
        <f>COUNTIF('Historical Registration Data'!D:D,'Registration Data'!C278)</f>
        <v>0</v>
      </c>
      <c r="T115" s="28" t="e">
        <f>R115+O115</f>
        <v>#VALUE!</v>
      </c>
      <c r="U115" s="29" t="e">
        <f>T115/F115</f>
        <v>#VALUE!</v>
      </c>
      <c r="V115" s="44" t="e">
        <f>IF(U115&gt;100%,((U115-1)*10000),0)</f>
        <v>#VALUE!</v>
      </c>
      <c r="W115" s="5"/>
    </row>
    <row r="116" spans="1:23" x14ac:dyDescent="0.25">
      <c r="A116" s="56" t="s">
        <v>25</v>
      </c>
      <c r="B116" s="57" t="s">
        <v>349</v>
      </c>
      <c r="C116" s="57" t="s">
        <v>350</v>
      </c>
      <c r="D116" s="57">
        <v>303</v>
      </c>
      <c r="E116" s="5"/>
      <c r="F116" s="23">
        <f>D116*0.94</f>
        <v>284.82</v>
      </c>
      <c r="G116" s="24">
        <f>IF(O116="Not Found",0,F116)</f>
        <v>0</v>
      </c>
      <c r="H116" s="43" t="s">
        <v>647</v>
      </c>
      <c r="I116" s="43" t="s">
        <v>625</v>
      </c>
      <c r="J116" s="43"/>
      <c r="K116" s="43"/>
      <c r="L116" s="43" t="s">
        <v>644</v>
      </c>
      <c r="O116" s="26" t="str">
        <f>IFERROR(VLOOKUP(C:C,'Results Data'!A:F,6,FALSE), "Not Found")</f>
        <v>Not Found</v>
      </c>
      <c r="P116" s="27" t="str">
        <f>IFERROR(VLOOKUP(C:C,'Results Data'!A:L,12,FALSE), "Not Found")</f>
        <v>Not Found</v>
      </c>
      <c r="Q116" s="27" t="b">
        <f>AND('RIDE DATA'!$A$5&lt;'Registration Data'!$P164,'RIDE DATA'!$B$5&gt;'Registration Data'!$P164)</f>
        <v>0</v>
      </c>
      <c r="R116" s="27">
        <f>IF(Q116=TRUE,O116*0.03,0)</f>
        <v>0</v>
      </c>
      <c r="S116" s="25">
        <f>COUNTIF('Historical Registration Data'!D:D,'Registration Data'!C164)</f>
        <v>0</v>
      </c>
      <c r="T116" s="28" t="e">
        <f>R116+O116</f>
        <v>#VALUE!</v>
      </c>
      <c r="U116" s="29" t="e">
        <f>T116/F116</f>
        <v>#VALUE!</v>
      </c>
      <c r="V116" s="44" t="e">
        <f>IF(U116&gt;100%,((U116-1)*10000),0)</f>
        <v>#VALUE!</v>
      </c>
      <c r="W116" s="5"/>
    </row>
    <row r="117" spans="1:23" x14ac:dyDescent="0.25">
      <c r="A117" s="58" t="s">
        <v>25</v>
      </c>
      <c r="B117" s="59" t="s">
        <v>88</v>
      </c>
      <c r="C117" s="59" t="s">
        <v>89</v>
      </c>
      <c r="D117" s="59">
        <v>317</v>
      </c>
      <c r="E117" s="11"/>
      <c r="F117" s="23">
        <f>D117*0.94</f>
        <v>297.97999999999996</v>
      </c>
      <c r="G117" s="24">
        <f>IF(O117="Not Found",0,F117)</f>
        <v>0</v>
      </c>
      <c r="H117" s="43"/>
      <c r="I117" s="43"/>
      <c r="J117" s="43"/>
      <c r="K117" s="43"/>
      <c r="L117" s="43"/>
      <c r="O117" s="26" t="str">
        <f>IFERROR(VLOOKUP(C:C,'Results Data'!A:F,6,FALSE), "Not Found")</f>
        <v>Not Found</v>
      </c>
      <c r="P117" s="27" t="str">
        <f>IFERROR(VLOOKUP(C:C,'Results Data'!A:L,12,FALSE), "Not Found")</f>
        <v>Not Found</v>
      </c>
      <c r="Q117" s="27" t="b">
        <f>AND('RIDE DATA'!$A$5&lt;'Registration Data'!$P31,'RIDE DATA'!$B$5&gt;'Registration Data'!$P31)</f>
        <v>0</v>
      </c>
      <c r="R117" s="27">
        <f>IF(Q117=TRUE,O117*0.03,0)</f>
        <v>0</v>
      </c>
      <c r="S117" s="25">
        <f>COUNTIF('Historical Registration Data'!D:D,'Registration Data'!C31)</f>
        <v>0</v>
      </c>
      <c r="T117" s="28" t="e">
        <f>R117+O117</f>
        <v>#VALUE!</v>
      </c>
      <c r="U117" s="29" t="e">
        <f>T117/F117</f>
        <v>#VALUE!</v>
      </c>
      <c r="V117" s="44" t="e">
        <f>IF(U117&gt;100%,((U117-1)*10000),0)</f>
        <v>#VALUE!</v>
      </c>
    </row>
    <row r="118" spans="1:23" x14ac:dyDescent="0.25">
      <c r="A118" s="61" t="s">
        <v>28</v>
      </c>
      <c r="B118" s="59" t="s">
        <v>50</v>
      </c>
      <c r="C118" s="59" t="s">
        <v>51</v>
      </c>
      <c r="D118" s="59">
        <v>422</v>
      </c>
      <c r="E118" s="11"/>
      <c r="F118" s="23">
        <f>D118*0.94</f>
        <v>396.67999999999995</v>
      </c>
      <c r="G118" s="24">
        <f>IF(O118="Not Found",0,F118)</f>
        <v>0</v>
      </c>
      <c r="H118" s="43"/>
      <c r="I118" s="43"/>
      <c r="J118" s="43"/>
      <c r="K118" s="43"/>
      <c r="L118" s="43"/>
      <c r="O118" s="26" t="str">
        <f>IFERROR(VLOOKUP(C:C,'Results Data'!A:F,6,FALSE), "Not Found")</f>
        <v>Not Found</v>
      </c>
      <c r="P118" s="27" t="str">
        <f>IFERROR(VLOOKUP(C:C,'Results Data'!A:L,12,FALSE), "Not Found")</f>
        <v>Not Found</v>
      </c>
      <c r="Q118" s="27" t="b">
        <f>AND('RIDE DATA'!$A$5&lt;'Registration Data'!$P11,'RIDE DATA'!$B$5&gt;'Registration Data'!$P11)</f>
        <v>0</v>
      </c>
      <c r="R118" s="27">
        <f>IF(Q118=TRUE,O118*0.03,0)</f>
        <v>0</v>
      </c>
      <c r="S118" s="25">
        <f>COUNTIF('Historical Registration Data'!D:D,'Registration Data'!C11)</f>
        <v>0</v>
      </c>
      <c r="T118" s="28" t="e">
        <f>R118+O118</f>
        <v>#VALUE!</v>
      </c>
      <c r="U118" s="29" t="e">
        <f>T118/F118</f>
        <v>#VALUE!</v>
      </c>
      <c r="V118" s="44" t="e">
        <f>IF(U118&gt;100%,((U118-1)*10000),0)</f>
        <v>#VALUE!</v>
      </c>
    </row>
    <row r="119" spans="1:23" x14ac:dyDescent="0.25">
      <c r="A119" s="64" t="s">
        <v>29</v>
      </c>
      <c r="B119" s="57" t="s">
        <v>411</v>
      </c>
      <c r="C119" s="57" t="s">
        <v>412</v>
      </c>
      <c r="D119" s="57">
        <v>407</v>
      </c>
      <c r="E119" s="5"/>
      <c r="F119" s="23">
        <f>D119*0.94</f>
        <v>382.58</v>
      </c>
      <c r="G119" s="24">
        <f>IF(O119="Not Found",0,F119)</f>
        <v>0</v>
      </c>
      <c r="H119" s="43" t="s">
        <v>620</v>
      </c>
      <c r="I119" s="43" t="s">
        <v>633</v>
      </c>
      <c r="J119" s="43"/>
      <c r="K119" s="43" t="s">
        <v>634</v>
      </c>
      <c r="L119" s="43"/>
      <c r="O119" s="26" t="str">
        <f>IFERROR(VLOOKUP(C:C,'Results Data'!A:F,6,FALSE), "Not Found")</f>
        <v>Not Found</v>
      </c>
      <c r="P119" s="27" t="str">
        <f>IFERROR(VLOOKUP(C:C,'Results Data'!A:L,12,FALSE), "Not Found")</f>
        <v>Not Found</v>
      </c>
      <c r="Q119" s="27" t="b">
        <f>AND('RIDE DATA'!$A$5&lt;'Registration Data'!$P196,'RIDE DATA'!$B$5&gt;'Registration Data'!$P196)</f>
        <v>0</v>
      </c>
      <c r="R119" s="27">
        <f>IF(Q119=TRUE,O119*0.03,0)</f>
        <v>0</v>
      </c>
      <c r="S119" s="25">
        <f>COUNTIF('Historical Registration Data'!D:D,'Registration Data'!C196)</f>
        <v>0</v>
      </c>
      <c r="T119" s="28" t="e">
        <f>R119+O119</f>
        <v>#VALUE!</v>
      </c>
      <c r="U119" s="29" t="e">
        <f>T119/F119</f>
        <v>#VALUE!</v>
      </c>
      <c r="V119" s="44" t="e">
        <f>IF(U119&gt;100%,((U119-1)*10000),0)</f>
        <v>#VALUE!</v>
      </c>
      <c r="W119" s="5"/>
    </row>
    <row r="120" spans="1:23" x14ac:dyDescent="0.25">
      <c r="A120" s="63" t="s">
        <v>29</v>
      </c>
      <c r="B120" s="59" t="s">
        <v>76</v>
      </c>
      <c r="C120" s="59" t="s">
        <v>77</v>
      </c>
      <c r="D120" s="59">
        <v>549</v>
      </c>
      <c r="E120" s="11"/>
      <c r="F120" s="23">
        <f>D120*0.94</f>
        <v>516.05999999999995</v>
      </c>
      <c r="G120" s="24">
        <f>IF(O120="Not Found",0,F120)</f>
        <v>0</v>
      </c>
      <c r="H120" s="43"/>
      <c r="I120" s="43"/>
      <c r="J120" s="43"/>
      <c r="K120" s="43"/>
      <c r="L120" s="43"/>
      <c r="O120" s="26" t="str">
        <f>IFERROR(VLOOKUP(C:C,'Results Data'!A:F,6,FALSE), "Not Found")</f>
        <v>Not Found</v>
      </c>
      <c r="P120" s="27" t="str">
        <f>IFERROR(VLOOKUP(C:C,'Results Data'!A:L,12,FALSE), "Not Found")</f>
        <v>Not Found</v>
      </c>
      <c r="Q120" s="27" t="b">
        <f>AND('RIDE DATA'!$A$5&lt;'Registration Data'!$P25,'RIDE DATA'!$B$5&gt;'Registration Data'!$P25)</f>
        <v>0</v>
      </c>
      <c r="R120" s="27">
        <f>IF(Q120=TRUE,O120*0.03,0)</f>
        <v>0</v>
      </c>
      <c r="S120" s="25">
        <f>COUNTIF('Historical Registration Data'!D:D,'Registration Data'!C25)</f>
        <v>0</v>
      </c>
      <c r="T120" s="28" t="e">
        <f>R120+O120</f>
        <v>#VALUE!</v>
      </c>
      <c r="U120" s="29" t="e">
        <f>T120/F120</f>
        <v>#VALUE!</v>
      </c>
      <c r="V120" s="44" t="e">
        <f>IF(U120&gt;100%,((U120-1)*10000),0)</f>
        <v>#VALUE!</v>
      </c>
    </row>
    <row r="121" spans="1:23" x14ac:dyDescent="0.25">
      <c r="A121" s="66" t="s">
        <v>26</v>
      </c>
      <c r="B121" s="57" t="s">
        <v>409</v>
      </c>
      <c r="C121" s="57" t="s">
        <v>410</v>
      </c>
      <c r="D121" s="57">
        <v>329</v>
      </c>
      <c r="E121" s="5"/>
      <c r="F121" s="23">
        <f>D121*0.94</f>
        <v>309.26</v>
      </c>
      <c r="G121" s="24">
        <f>IF(O121="Not Found",0,F121)</f>
        <v>0</v>
      </c>
      <c r="H121" s="43" t="s">
        <v>620</v>
      </c>
      <c r="I121" s="43" t="s">
        <v>627</v>
      </c>
      <c r="J121" s="43"/>
      <c r="K121" s="43"/>
      <c r="L121" s="43" t="s">
        <v>659</v>
      </c>
      <c r="O121" s="26" t="str">
        <f>IFERROR(VLOOKUP(C:C,'Results Data'!A:F,6,FALSE), "Not Found")</f>
        <v>Not Found</v>
      </c>
      <c r="P121" s="27" t="str">
        <f>IFERROR(VLOOKUP(C:C,'Results Data'!A:L,12,FALSE), "Not Found")</f>
        <v>Not Found</v>
      </c>
      <c r="Q121" s="27" t="b">
        <f>AND('RIDE DATA'!$A$5&lt;'Registration Data'!$P195,'RIDE DATA'!$B$5&gt;'Registration Data'!$P195)</f>
        <v>0</v>
      </c>
      <c r="R121" s="27">
        <f>IF(Q121=TRUE,O121*0.03,0)</f>
        <v>0</v>
      </c>
      <c r="S121" s="25">
        <f>COUNTIF('Historical Registration Data'!D:D,'Registration Data'!C195)</f>
        <v>0</v>
      </c>
      <c r="T121" s="28" t="e">
        <f>R121+O121</f>
        <v>#VALUE!</v>
      </c>
      <c r="U121" s="29" t="e">
        <f>T121/F121</f>
        <v>#VALUE!</v>
      </c>
      <c r="V121" s="44" t="e">
        <f>IF(U121&gt;100%,((U121-1)*10000),0)</f>
        <v>#VALUE!</v>
      </c>
      <c r="W121" s="5"/>
    </row>
    <row r="122" spans="1:23" x14ac:dyDescent="0.25">
      <c r="A122" s="61" t="s">
        <v>28</v>
      </c>
      <c r="B122" s="59" t="s">
        <v>200</v>
      </c>
      <c r="C122" s="59" t="s">
        <v>201</v>
      </c>
      <c r="D122" s="59">
        <v>322</v>
      </c>
      <c r="E122" s="11"/>
      <c r="F122" s="23">
        <f>D122*0.94</f>
        <v>302.68</v>
      </c>
      <c r="G122" s="24">
        <f>IF(O122="Not Found",0,F122)</f>
        <v>0</v>
      </c>
      <c r="H122" s="43" t="s">
        <v>620</v>
      </c>
      <c r="I122" s="43" t="s">
        <v>633</v>
      </c>
      <c r="J122" s="43"/>
      <c r="K122" s="43" t="s">
        <v>634</v>
      </c>
      <c r="L122" s="43"/>
      <c r="O122" s="26" t="str">
        <f>IFERROR(VLOOKUP(C:C,'Results Data'!A:F,6,FALSE), "Not Found")</f>
        <v>Not Found</v>
      </c>
      <c r="P122" s="27" t="str">
        <f>IFERROR(VLOOKUP(C:C,'Results Data'!A:L,12,FALSE), "Not Found")</f>
        <v>Not Found</v>
      </c>
      <c r="Q122" s="27" t="b">
        <f>AND('RIDE DATA'!$A$5&lt;'Registration Data'!$P87,'RIDE DATA'!$B$5&gt;'Registration Data'!$P87)</f>
        <v>0</v>
      </c>
      <c r="R122" s="27">
        <f>IF(Q122=TRUE,O122*0.03,0)</f>
        <v>0</v>
      </c>
      <c r="S122" s="25">
        <f>COUNTIF('Historical Registration Data'!D:D,'Registration Data'!C87)</f>
        <v>0</v>
      </c>
      <c r="T122" s="28" t="e">
        <f>R122+O122</f>
        <v>#VALUE!</v>
      </c>
      <c r="U122" s="29" t="e">
        <f>T122/F122</f>
        <v>#VALUE!</v>
      </c>
      <c r="V122" s="44" t="e">
        <f>IF(U122&gt;100%,((U122-1)*10000),0)</f>
        <v>#VALUE!</v>
      </c>
    </row>
    <row r="123" spans="1:23" x14ac:dyDescent="0.25">
      <c r="A123" s="56" t="s">
        <v>25</v>
      </c>
      <c r="B123" s="57" t="s">
        <v>531</v>
      </c>
      <c r="C123" s="57" t="s">
        <v>532</v>
      </c>
      <c r="D123" s="57">
        <v>401</v>
      </c>
      <c r="E123" s="5"/>
      <c r="F123" s="23">
        <f>D123*0.94</f>
        <v>376.94</v>
      </c>
      <c r="G123" s="24">
        <f>IF(O123="Not Found",0,F123)</f>
        <v>0</v>
      </c>
      <c r="H123" s="43"/>
      <c r="I123" s="43"/>
      <c r="J123" s="43"/>
      <c r="K123" s="43"/>
      <c r="L123" s="43"/>
      <c r="O123" s="26" t="str">
        <f>IFERROR(VLOOKUP(C:C,'Results Data'!A:F,6,FALSE), "Not Found")</f>
        <v>Not Found</v>
      </c>
      <c r="P123" s="27" t="str">
        <f>IFERROR(VLOOKUP(C:C,'Results Data'!A:L,12,FALSE), "Not Found")</f>
        <v>Not Found</v>
      </c>
      <c r="Q123" s="27" t="b">
        <f>AND('RIDE DATA'!$A$5&lt;'Registration Data'!$P259,'RIDE DATA'!$B$5&gt;'Registration Data'!$P259)</f>
        <v>0</v>
      </c>
      <c r="R123" s="27">
        <f>IF(Q123=TRUE,O123*0.03,0)</f>
        <v>0</v>
      </c>
      <c r="S123" s="25">
        <f>COUNTIF('Historical Registration Data'!D:D,'Registration Data'!C259)</f>
        <v>0</v>
      </c>
      <c r="T123" s="28" t="e">
        <f>R123+O123</f>
        <v>#VALUE!</v>
      </c>
      <c r="U123" s="29" t="e">
        <f>T123/F123</f>
        <v>#VALUE!</v>
      </c>
      <c r="V123" s="44" t="e">
        <f>IF(U123&gt;100%,((U123-1)*10000),0)</f>
        <v>#VALUE!</v>
      </c>
      <c r="W123" s="5"/>
    </row>
    <row r="124" spans="1:23" x14ac:dyDescent="0.25">
      <c r="A124" s="58" t="s">
        <v>25</v>
      </c>
      <c r="B124" s="59" t="s">
        <v>301</v>
      </c>
      <c r="C124" s="59" t="s">
        <v>302</v>
      </c>
      <c r="D124" s="59">
        <v>360</v>
      </c>
      <c r="E124" s="11"/>
      <c r="F124" s="23">
        <f>D124*0.94</f>
        <v>338.4</v>
      </c>
      <c r="G124" s="24">
        <f>IF(O124="Not Found",0,F124)</f>
        <v>0</v>
      </c>
      <c r="H124" s="43" t="s">
        <v>620</v>
      </c>
      <c r="I124" s="43" t="s">
        <v>621</v>
      </c>
      <c r="J124" s="43" t="s">
        <v>642</v>
      </c>
      <c r="K124" s="43"/>
      <c r="L124" s="43"/>
      <c r="O124" s="26" t="str">
        <f>IFERROR(VLOOKUP(C:C,'Results Data'!A:F,6,FALSE), "Not Found")</f>
        <v>Not Found</v>
      </c>
      <c r="P124" s="27" t="str">
        <f>IFERROR(VLOOKUP(C:C,'Results Data'!A:L,12,FALSE), "Not Found")</f>
        <v>Not Found</v>
      </c>
      <c r="Q124" s="27" t="b">
        <f>AND('RIDE DATA'!$A$5&lt;'Registration Data'!$P138,'RIDE DATA'!$B$5&gt;'Registration Data'!$P138)</f>
        <v>0</v>
      </c>
      <c r="R124" s="27">
        <f>IF(Q124=TRUE,O124*0.03,0)</f>
        <v>0</v>
      </c>
      <c r="S124" s="25">
        <f>COUNTIF('Historical Registration Data'!D:D,'Registration Data'!C138)</f>
        <v>0</v>
      </c>
      <c r="T124" s="28" t="e">
        <f>R124+O124</f>
        <v>#VALUE!</v>
      </c>
      <c r="U124" s="29" t="e">
        <f>T124/F124</f>
        <v>#VALUE!</v>
      </c>
      <c r="V124" s="44" t="e">
        <f>IF(U124&gt;100%,((U124-1)*10000),0)</f>
        <v>#VALUE!</v>
      </c>
    </row>
    <row r="125" spans="1:23" x14ac:dyDescent="0.25">
      <c r="A125" s="63" t="s">
        <v>29</v>
      </c>
      <c r="B125" s="59" t="s">
        <v>311</v>
      </c>
      <c r="C125" s="59" t="s">
        <v>312</v>
      </c>
      <c r="D125" s="59">
        <v>247</v>
      </c>
      <c r="E125" s="11"/>
      <c r="F125" s="23">
        <f>D125*0.94</f>
        <v>232.17999999999998</v>
      </c>
      <c r="G125" s="24">
        <f>IF(O125="Not Found",0,F125)</f>
        <v>0</v>
      </c>
      <c r="H125" s="43"/>
      <c r="I125" s="43"/>
      <c r="J125" s="43"/>
      <c r="K125" s="43"/>
      <c r="L125" s="43"/>
      <c r="O125" s="26" t="str">
        <f>IFERROR(VLOOKUP(C:C,'Results Data'!A:F,6,FALSE), "Not Found")</f>
        <v>Not Found</v>
      </c>
      <c r="P125" s="27" t="str">
        <f>IFERROR(VLOOKUP(C:C,'Results Data'!A:L,12,FALSE), "Not Found")</f>
        <v>Not Found</v>
      </c>
      <c r="Q125" s="27" t="b">
        <f>AND('RIDE DATA'!$A$5&lt;'Registration Data'!$P144,'RIDE DATA'!$B$5&gt;'Registration Data'!$P144)</f>
        <v>0</v>
      </c>
      <c r="R125" s="27">
        <f>IF(Q125=TRUE,O125*0.03,0)</f>
        <v>0</v>
      </c>
      <c r="S125" s="25">
        <f>COUNTIF('Historical Registration Data'!D:D,'Registration Data'!C144)</f>
        <v>0</v>
      </c>
      <c r="T125" s="28" t="e">
        <f>R125+O125</f>
        <v>#VALUE!</v>
      </c>
      <c r="U125" s="29" t="e">
        <f>T125/F125</f>
        <v>#VALUE!</v>
      </c>
      <c r="V125" s="44" t="e">
        <f>IF(U125&gt;100%,((U125-1)*10000),0)</f>
        <v>#VALUE!</v>
      </c>
    </row>
    <row r="126" spans="1:23" x14ac:dyDescent="0.25">
      <c r="A126" s="61" t="s">
        <v>28</v>
      </c>
      <c r="B126" s="59" t="s">
        <v>174</v>
      </c>
      <c r="C126" s="59" t="s">
        <v>175</v>
      </c>
      <c r="D126" s="59">
        <v>354</v>
      </c>
      <c r="E126" s="11"/>
      <c r="F126" s="23">
        <f>D126*0.94</f>
        <v>332.76</v>
      </c>
      <c r="G126" s="24">
        <f>IF(O126="Not Found",0,F126)</f>
        <v>0</v>
      </c>
      <c r="H126" s="43"/>
      <c r="I126" s="43"/>
      <c r="J126" s="43"/>
      <c r="K126" s="43"/>
      <c r="L126" s="43"/>
      <c r="O126" s="26" t="str">
        <f>IFERROR(VLOOKUP(C:C,'Results Data'!A:F,6,FALSE), "Not Found")</f>
        <v>Not Found</v>
      </c>
      <c r="P126" s="27" t="str">
        <f>IFERROR(VLOOKUP(C:C,'Results Data'!A:L,12,FALSE), "Not Found")</f>
        <v>Not Found</v>
      </c>
      <c r="Q126" s="27" t="b">
        <f>AND('RIDE DATA'!$A$5&lt;'Registration Data'!$P74,'RIDE DATA'!$B$5&gt;'Registration Data'!$P74)</f>
        <v>0</v>
      </c>
      <c r="R126" s="27">
        <f>IF(Q126=TRUE,O126*0.03,0)</f>
        <v>0</v>
      </c>
      <c r="S126" s="25">
        <f>COUNTIF('Historical Registration Data'!D:D,'Registration Data'!C74)</f>
        <v>0</v>
      </c>
      <c r="T126" s="28" t="e">
        <f>R126+O126</f>
        <v>#VALUE!</v>
      </c>
      <c r="U126" s="29" t="e">
        <f>T126/F126</f>
        <v>#VALUE!</v>
      </c>
      <c r="V126" s="44" t="e">
        <f>IF(U126&gt;100%,((U126-1)*10000),0)</f>
        <v>#VALUE!</v>
      </c>
    </row>
    <row r="127" spans="1:23" x14ac:dyDescent="0.25">
      <c r="A127" s="65" t="s">
        <v>26</v>
      </c>
      <c r="B127" s="59" t="s">
        <v>78</v>
      </c>
      <c r="C127" s="59" t="s">
        <v>79</v>
      </c>
      <c r="D127" s="59">
        <v>593</v>
      </c>
      <c r="E127" s="11"/>
      <c r="F127" s="23">
        <f>D127*0.94</f>
        <v>557.41999999999996</v>
      </c>
      <c r="G127" s="24">
        <f>IF(O127="Not Found",0,F127)</f>
        <v>0</v>
      </c>
      <c r="H127" s="43" t="s">
        <v>620</v>
      </c>
      <c r="I127" s="43" t="s">
        <v>633</v>
      </c>
      <c r="J127" s="43"/>
      <c r="K127" s="43" t="s">
        <v>637</v>
      </c>
      <c r="L127" s="43"/>
      <c r="O127" s="26" t="str">
        <f>IFERROR(VLOOKUP(C:C,'Results Data'!A:F,6,FALSE), "Not Found")</f>
        <v>Not Found</v>
      </c>
      <c r="P127" s="27" t="str">
        <f>IFERROR(VLOOKUP(C:C,'Results Data'!A:L,12,FALSE), "Not Found")</f>
        <v>Not Found</v>
      </c>
      <c r="Q127" s="27" t="b">
        <f>AND('RIDE DATA'!$A$5&lt;'Registration Data'!$P26,'RIDE DATA'!$B$5&gt;'Registration Data'!$P26)</f>
        <v>0</v>
      </c>
      <c r="R127" s="27">
        <f>IF(Q127=TRUE,O127*0.03,0)</f>
        <v>0</v>
      </c>
      <c r="S127" s="25">
        <f>COUNTIF('Historical Registration Data'!D:D,'Registration Data'!C26)</f>
        <v>0</v>
      </c>
      <c r="T127" s="28" t="e">
        <f>R127+O127</f>
        <v>#VALUE!</v>
      </c>
      <c r="U127" s="29" t="e">
        <f>T127/F127</f>
        <v>#VALUE!</v>
      </c>
      <c r="V127" s="44" t="e">
        <f>IF(U127&gt;100%,((U127-1)*10000),0)</f>
        <v>#VALUE!</v>
      </c>
    </row>
    <row r="128" spans="1:23" x14ac:dyDescent="0.25">
      <c r="A128" s="64" t="s">
        <v>29</v>
      </c>
      <c r="B128" s="57" t="s">
        <v>385</v>
      </c>
      <c r="C128" s="57" t="s">
        <v>386</v>
      </c>
      <c r="D128" s="57">
        <v>623</v>
      </c>
      <c r="E128" s="5"/>
      <c r="F128" s="23">
        <f>D128*0.94</f>
        <v>585.62</v>
      </c>
      <c r="G128" s="24">
        <f>IF(O128="Not Found",0,F128)</f>
        <v>0</v>
      </c>
      <c r="H128" s="43" t="s">
        <v>624</v>
      </c>
      <c r="I128" s="43" t="s">
        <v>633</v>
      </c>
      <c r="J128" s="43"/>
      <c r="K128" s="43" t="s">
        <v>651</v>
      </c>
      <c r="L128" s="43"/>
      <c r="O128" s="26" t="str">
        <f>IFERROR(VLOOKUP(C:C,'Results Data'!A:F,6,FALSE), "Not Found")</f>
        <v>Not Found</v>
      </c>
      <c r="P128" s="27" t="str">
        <f>IFERROR(VLOOKUP(C:C,'Results Data'!A:L,12,FALSE), "Not Found")</f>
        <v>Not Found</v>
      </c>
      <c r="Q128" s="27" t="b">
        <f>AND('RIDE DATA'!$A$5&lt;'Registration Data'!$P182,'RIDE DATA'!$B$5&gt;'Registration Data'!$P182)</f>
        <v>0</v>
      </c>
      <c r="R128" s="27">
        <f>IF(Q128=TRUE,O128*0.03,0)</f>
        <v>0</v>
      </c>
      <c r="S128" s="25">
        <f>COUNTIF('Historical Registration Data'!D:D,'Registration Data'!C182)</f>
        <v>0</v>
      </c>
      <c r="T128" s="28" t="e">
        <f>R128+O128</f>
        <v>#VALUE!</v>
      </c>
      <c r="U128" s="29" t="e">
        <f>T128/F128</f>
        <v>#VALUE!</v>
      </c>
      <c r="V128" s="44" t="e">
        <f>IF(U128&gt;100%,((U128-1)*10000),0)</f>
        <v>#VALUE!</v>
      </c>
      <c r="W128" s="5"/>
    </row>
    <row r="129" spans="1:23" x14ac:dyDescent="0.25">
      <c r="A129" s="64" t="s">
        <v>29</v>
      </c>
      <c r="B129" s="57" t="s">
        <v>497</v>
      </c>
      <c r="C129" s="57" t="s">
        <v>498</v>
      </c>
      <c r="D129" s="57">
        <v>455</v>
      </c>
      <c r="E129" s="5"/>
      <c r="F129" s="23">
        <f>D129*0.94</f>
        <v>427.7</v>
      </c>
      <c r="G129" s="24">
        <f>IF(O129="Not Found",0,F129)</f>
        <v>0</v>
      </c>
      <c r="H129" s="43" t="s">
        <v>620</v>
      </c>
      <c r="I129" s="43" t="s">
        <v>621</v>
      </c>
      <c r="J129" s="43" t="s">
        <v>623</v>
      </c>
      <c r="K129" s="43"/>
      <c r="L129" s="43"/>
      <c r="O129" s="26" t="str">
        <f>IFERROR(VLOOKUP(C:C,'Results Data'!A:F,6,FALSE), "Not Found")</f>
        <v>Not Found</v>
      </c>
      <c r="P129" s="27" t="str">
        <f>IFERROR(VLOOKUP(C:C,'Results Data'!A:L,12,FALSE), "Not Found")</f>
        <v>Not Found</v>
      </c>
      <c r="Q129" s="27" t="b">
        <f>AND('RIDE DATA'!$A$5&lt;'Registration Data'!$P241,'RIDE DATA'!$B$5&gt;'Registration Data'!$P241)</f>
        <v>0</v>
      </c>
      <c r="R129" s="27">
        <f>IF(Q129=TRUE,O129*0.03,0)</f>
        <v>0</v>
      </c>
      <c r="S129" s="25">
        <f>COUNTIF('Historical Registration Data'!D:D,'Registration Data'!C241)</f>
        <v>0</v>
      </c>
      <c r="T129" s="28" t="e">
        <f>R129+O129</f>
        <v>#VALUE!</v>
      </c>
      <c r="U129" s="29" t="e">
        <f>T129/F129</f>
        <v>#VALUE!</v>
      </c>
      <c r="V129" s="44" t="e">
        <f>IF(U129&gt;100%,((U129-1)*10000),0)</f>
        <v>#VALUE!</v>
      </c>
      <c r="W129" s="5"/>
    </row>
    <row r="130" spans="1:23" x14ac:dyDescent="0.25">
      <c r="A130" s="63" t="s">
        <v>29</v>
      </c>
      <c r="B130" s="59" t="s">
        <v>38</v>
      </c>
      <c r="C130" s="59" t="s">
        <v>39</v>
      </c>
      <c r="D130" s="59">
        <v>300</v>
      </c>
      <c r="E130" s="11"/>
      <c r="F130" s="23">
        <f>D130*0.94</f>
        <v>282</v>
      </c>
      <c r="G130" s="24">
        <f>IF(O130="Not Found",0,F130)</f>
        <v>0</v>
      </c>
      <c r="H130" s="43" t="s">
        <v>624</v>
      </c>
      <c r="I130" s="43" t="s">
        <v>625</v>
      </c>
      <c r="J130" s="43"/>
      <c r="K130" s="43"/>
      <c r="L130" s="43" t="s">
        <v>626</v>
      </c>
      <c r="O130" s="26" t="str">
        <f>IFERROR(VLOOKUP(C:C,'Results Data'!A:F,6,FALSE), "Not Found")</f>
        <v>Not Found</v>
      </c>
      <c r="P130" s="27" t="str">
        <f>IFERROR(VLOOKUP(C:C,'Results Data'!A:L,12,FALSE), "Not Found")</f>
        <v>Not Found</v>
      </c>
      <c r="Q130" s="27" t="b">
        <f>AND('RIDE DATA'!$A$5&lt;'Registration Data'!$P5,'RIDE DATA'!$B$5&gt;'Registration Data'!$P5)</f>
        <v>0</v>
      </c>
      <c r="R130" s="27">
        <f>IF(Q130=TRUE,O130*0.03,0)</f>
        <v>0</v>
      </c>
      <c r="S130" s="25">
        <f>COUNTIF('Historical Registration Data'!D:D,'Registration Data'!C5)</f>
        <v>0</v>
      </c>
      <c r="T130" s="28" t="e">
        <f>R130+O130</f>
        <v>#VALUE!</v>
      </c>
      <c r="U130" s="29" t="e">
        <f>T130/F130</f>
        <v>#VALUE!</v>
      </c>
      <c r="V130" s="44" t="e">
        <f>IF(U130&gt;100%,((U130-1)*10000),0)</f>
        <v>#VALUE!</v>
      </c>
    </row>
    <row r="131" spans="1:23" x14ac:dyDescent="0.25">
      <c r="A131" s="64" t="s">
        <v>29</v>
      </c>
      <c r="B131" s="57" t="s">
        <v>579</v>
      </c>
      <c r="C131" s="57" t="s">
        <v>580</v>
      </c>
      <c r="D131" s="57">
        <v>380</v>
      </c>
      <c r="E131" s="5"/>
      <c r="F131" s="23">
        <f>D131*0.94</f>
        <v>357.2</v>
      </c>
      <c r="G131" s="24">
        <f>IF(O131="Not Found",0,F131)</f>
        <v>0</v>
      </c>
      <c r="H131" s="43"/>
      <c r="I131" s="43"/>
      <c r="J131" s="43"/>
      <c r="K131" s="43"/>
      <c r="L131" s="43"/>
      <c r="O131" s="26" t="str">
        <f>IFERROR(VLOOKUP(C:C,'Results Data'!A:F,6,FALSE), "Not Found")</f>
        <v>Not Found</v>
      </c>
      <c r="P131" s="27" t="str">
        <f>IFERROR(VLOOKUP(C:C,'Results Data'!A:L,12,FALSE), "Not Found")</f>
        <v>Not Found</v>
      </c>
      <c r="Q131" s="27" t="b">
        <f>AND('RIDE DATA'!$A$5&lt;'Registration Data'!$P283,'RIDE DATA'!$B$5&gt;'Registration Data'!$P283)</f>
        <v>0</v>
      </c>
      <c r="R131" s="27">
        <f>IF(Q131=TRUE,O131*0.03,0)</f>
        <v>0</v>
      </c>
      <c r="S131" s="25">
        <f>COUNTIF('Historical Registration Data'!D:D,'Registration Data'!C283)</f>
        <v>0</v>
      </c>
      <c r="T131" s="28" t="e">
        <f>R131+O131</f>
        <v>#VALUE!</v>
      </c>
      <c r="U131" s="29" t="e">
        <f>T131/F131</f>
        <v>#VALUE!</v>
      </c>
      <c r="V131" s="44" t="e">
        <f>IF(U131&gt;100%,((U131-1)*10000),0)</f>
        <v>#VALUE!</v>
      </c>
      <c r="W131" s="5"/>
    </row>
    <row r="132" spans="1:23" x14ac:dyDescent="0.25">
      <c r="A132" s="62" t="s">
        <v>28</v>
      </c>
      <c r="B132" s="57" t="s">
        <v>479</v>
      </c>
      <c r="C132" s="57" t="s">
        <v>480</v>
      </c>
      <c r="D132" s="57">
        <v>219</v>
      </c>
      <c r="E132" s="5"/>
      <c r="F132" s="23">
        <f>D132*0.94</f>
        <v>205.85999999999999</v>
      </c>
      <c r="G132" s="24">
        <f>IF(O132="Not Found",0,F132)</f>
        <v>0</v>
      </c>
      <c r="H132" s="43"/>
      <c r="I132" s="43"/>
      <c r="J132" s="43"/>
      <c r="K132" s="43"/>
      <c r="L132" s="43"/>
      <c r="O132" s="26" t="str">
        <f>IFERROR(VLOOKUP(C:C,'Results Data'!A:F,6,FALSE), "Not Found")</f>
        <v>Not Found</v>
      </c>
      <c r="P132" s="27" t="str">
        <f>IFERROR(VLOOKUP(C:C,'Results Data'!A:L,12,FALSE), "Not Found")</f>
        <v>Not Found</v>
      </c>
      <c r="Q132" s="27" t="b">
        <f>AND('RIDE DATA'!$A$5&lt;'Registration Data'!$P232,'RIDE DATA'!$B$5&gt;'Registration Data'!$P232)</f>
        <v>0</v>
      </c>
      <c r="R132" s="27">
        <f>IF(Q132=TRUE,O132*0.03,0)</f>
        <v>0</v>
      </c>
      <c r="S132" s="25">
        <f>COUNTIF('Historical Registration Data'!D:D,'Registration Data'!C232)</f>
        <v>0</v>
      </c>
      <c r="T132" s="28" t="e">
        <f>R132+O132</f>
        <v>#VALUE!</v>
      </c>
      <c r="U132" s="29" t="e">
        <f>T132/F132</f>
        <v>#VALUE!</v>
      </c>
      <c r="V132" s="44" t="e">
        <f>IF(U132&gt;100%,((U132-1)*10000),0)</f>
        <v>#VALUE!</v>
      </c>
      <c r="W132" s="5"/>
    </row>
    <row r="133" spans="1:23" x14ac:dyDescent="0.25">
      <c r="A133" s="65" t="s">
        <v>26</v>
      </c>
      <c r="B133" s="59" t="s">
        <v>64</v>
      </c>
      <c r="C133" s="59" t="s">
        <v>65</v>
      </c>
      <c r="D133" s="59">
        <v>351</v>
      </c>
      <c r="E133" s="11"/>
      <c r="F133" s="23">
        <f>D133*0.94</f>
        <v>329.94</v>
      </c>
      <c r="G133" s="24">
        <f>IF(O133="Not Found",0,F133)</f>
        <v>0</v>
      </c>
      <c r="H133" s="43" t="s">
        <v>620</v>
      </c>
      <c r="I133" s="43" t="s">
        <v>621</v>
      </c>
      <c r="J133" s="43" t="s">
        <v>635</v>
      </c>
      <c r="K133" s="43"/>
      <c r="L133" s="43"/>
      <c r="O133" s="26" t="str">
        <f>IFERROR(VLOOKUP(C:C,'Results Data'!A:F,6,FALSE), "Not Found")</f>
        <v>Not Found</v>
      </c>
      <c r="P133" s="27" t="str">
        <f>IFERROR(VLOOKUP(C:C,'Results Data'!A:L,12,FALSE), "Not Found")</f>
        <v>Not Found</v>
      </c>
      <c r="Q133" s="27" t="b">
        <f>AND('RIDE DATA'!$A$5&lt;'Registration Data'!$P19,'RIDE DATA'!$B$5&gt;'Registration Data'!$P19)</f>
        <v>0</v>
      </c>
      <c r="R133" s="27">
        <f>IF(Q133=TRUE,O133*0.03,0)</f>
        <v>0</v>
      </c>
      <c r="S133" s="25">
        <f>COUNTIF('Historical Registration Data'!D:D,'Registration Data'!C19)</f>
        <v>0</v>
      </c>
      <c r="T133" s="28" t="e">
        <f>R133+O133</f>
        <v>#VALUE!</v>
      </c>
      <c r="U133" s="29" t="e">
        <f>T133/F133</f>
        <v>#VALUE!</v>
      </c>
      <c r="V133" s="44" t="e">
        <f>IF(U133&gt;100%,((U133-1)*10000),0)</f>
        <v>#VALUE!</v>
      </c>
    </row>
    <row r="134" spans="1:23" x14ac:dyDescent="0.25">
      <c r="A134" s="65" t="s">
        <v>26</v>
      </c>
      <c r="B134" s="59" t="s">
        <v>270</v>
      </c>
      <c r="C134" s="59" t="s">
        <v>271</v>
      </c>
      <c r="D134" s="59">
        <v>755</v>
      </c>
      <c r="E134" s="11"/>
      <c r="F134" s="23">
        <f>D134*0.94</f>
        <v>709.69999999999993</v>
      </c>
      <c r="G134" s="24">
        <f>IF(O134="Not Found",0,F134)</f>
        <v>0</v>
      </c>
      <c r="H134" s="43" t="s">
        <v>620</v>
      </c>
      <c r="I134" s="43"/>
      <c r="J134" s="43"/>
      <c r="K134" s="43"/>
      <c r="L134" s="43"/>
      <c r="O134" s="26" t="str">
        <f>IFERROR(VLOOKUP(C:C,'Results Data'!A:F,6,FALSE), "Not Found")</f>
        <v>Not Found</v>
      </c>
      <c r="P134" s="27" t="str">
        <f>IFERROR(VLOOKUP(C:C,'Results Data'!A:L,12,FALSE), "Not Found")</f>
        <v>Not Found</v>
      </c>
      <c r="Q134" s="27" t="b">
        <f>AND('RIDE DATA'!$A$5&lt;'Registration Data'!$P122,'RIDE DATA'!$B$5&gt;'Registration Data'!$P122)</f>
        <v>0</v>
      </c>
      <c r="R134" s="27">
        <f>IF(Q134=TRUE,O134*0.03,0)</f>
        <v>0</v>
      </c>
      <c r="S134" s="25">
        <f>COUNTIF('Historical Registration Data'!D:D,'Registration Data'!C122)</f>
        <v>0</v>
      </c>
      <c r="T134" s="28" t="e">
        <f>R134+O134</f>
        <v>#VALUE!</v>
      </c>
      <c r="U134" s="29" t="e">
        <f>T134/F134</f>
        <v>#VALUE!</v>
      </c>
      <c r="V134" s="44" t="e">
        <f>IF(U134&gt;100%,((U134-1)*10000),0)</f>
        <v>#VALUE!</v>
      </c>
    </row>
    <row r="135" spans="1:23" x14ac:dyDescent="0.25">
      <c r="A135" s="66" t="s">
        <v>26</v>
      </c>
      <c r="B135" s="57" t="s">
        <v>515</v>
      </c>
      <c r="C135" s="57" t="s">
        <v>516</v>
      </c>
      <c r="D135" s="57">
        <v>178</v>
      </c>
      <c r="E135" s="5"/>
      <c r="F135" s="23">
        <f>D135*0.94</f>
        <v>167.32</v>
      </c>
      <c r="G135" s="24">
        <f>IF(O135="Not Found",0,F135)</f>
        <v>0</v>
      </c>
      <c r="H135" s="43" t="s">
        <v>620</v>
      </c>
      <c r="I135" s="43"/>
      <c r="J135" s="43"/>
      <c r="K135" s="43"/>
      <c r="L135" s="43"/>
      <c r="O135" s="26" t="str">
        <f>IFERROR(VLOOKUP(C:C,'Results Data'!A:F,6,FALSE), "Not Found")</f>
        <v>Not Found</v>
      </c>
      <c r="P135" s="27" t="str">
        <f>IFERROR(VLOOKUP(C:C,'Results Data'!A:L,12,FALSE), "Not Found")</f>
        <v>Not Found</v>
      </c>
      <c r="Q135" s="27" t="b">
        <f>AND('RIDE DATA'!$A$5&lt;'Registration Data'!$P250,'RIDE DATA'!$B$5&gt;'Registration Data'!$P250)</f>
        <v>0</v>
      </c>
      <c r="R135" s="27">
        <f>IF(Q135=TRUE,O135*0.03,0)</f>
        <v>0</v>
      </c>
      <c r="S135" s="25">
        <f>COUNTIF('Historical Registration Data'!D:D,'Registration Data'!C250)</f>
        <v>0</v>
      </c>
      <c r="T135" s="28" t="e">
        <f>R135+O135</f>
        <v>#VALUE!</v>
      </c>
      <c r="U135" s="29" t="e">
        <f>T135/F135</f>
        <v>#VALUE!</v>
      </c>
      <c r="V135" s="44" t="e">
        <f>IF(U135&gt;100%,((U135-1)*10000),0)</f>
        <v>#VALUE!</v>
      </c>
      <c r="W135" s="5"/>
    </row>
    <row r="136" spans="1:23" x14ac:dyDescent="0.25">
      <c r="A136" s="56" t="s">
        <v>25</v>
      </c>
      <c r="B136" s="57" t="s">
        <v>335</v>
      </c>
      <c r="C136" s="57" t="s">
        <v>336</v>
      </c>
      <c r="D136" s="57">
        <v>281</v>
      </c>
      <c r="E136" s="5"/>
      <c r="F136" s="23">
        <f>D136*0.94</f>
        <v>264.14</v>
      </c>
      <c r="G136" s="24">
        <f>IF(O136="Not Found",0,F136)</f>
        <v>0</v>
      </c>
      <c r="H136" s="43" t="s">
        <v>620</v>
      </c>
      <c r="I136" s="43" t="s">
        <v>625</v>
      </c>
      <c r="J136" s="43"/>
      <c r="K136" s="43"/>
      <c r="L136" s="43" t="s">
        <v>640</v>
      </c>
      <c r="O136" s="26" t="str">
        <f>IFERROR(VLOOKUP(C:C,'Results Data'!A:F,6,FALSE), "Not Found")</f>
        <v>Not Found</v>
      </c>
      <c r="P136" s="27" t="str">
        <f>IFERROR(VLOOKUP(C:C,'Results Data'!A:L,12,FALSE), "Not Found")</f>
        <v>Not Found</v>
      </c>
      <c r="Q136" s="27" t="b">
        <f>AND('RIDE DATA'!$A$5&lt;'Registration Data'!$P156,'RIDE DATA'!$B$5&gt;'Registration Data'!$P156)</f>
        <v>0</v>
      </c>
      <c r="R136" s="27">
        <f>IF(Q136=TRUE,O136*0.03,0)</f>
        <v>0</v>
      </c>
      <c r="S136" s="25">
        <f>COUNTIF('Historical Registration Data'!D:D,'Registration Data'!C156)</f>
        <v>0</v>
      </c>
      <c r="T136" s="28" t="e">
        <f>R136+O136</f>
        <v>#VALUE!</v>
      </c>
      <c r="U136" s="29" t="e">
        <f>T136/F136</f>
        <v>#VALUE!</v>
      </c>
      <c r="V136" s="44" t="e">
        <f>IF(U136&gt;100%,((U136-1)*10000),0)</f>
        <v>#VALUE!</v>
      </c>
      <c r="W136" s="5"/>
    </row>
    <row r="137" spans="1:23" x14ac:dyDescent="0.25">
      <c r="A137" s="63" t="s">
        <v>29</v>
      </c>
      <c r="B137" s="59" t="s">
        <v>309</v>
      </c>
      <c r="C137" s="59" t="s">
        <v>310</v>
      </c>
      <c r="D137" s="59">
        <v>181</v>
      </c>
      <c r="E137" s="11"/>
      <c r="F137" s="23">
        <f>D137*0.94</f>
        <v>170.14</v>
      </c>
      <c r="G137" s="24">
        <f>IF(O137="Not Found",0,F137)</f>
        <v>0</v>
      </c>
      <c r="H137" s="43" t="s">
        <v>631</v>
      </c>
      <c r="I137" s="43" t="s">
        <v>625</v>
      </c>
      <c r="J137" s="43"/>
      <c r="K137" s="43"/>
      <c r="L137" s="43" t="s">
        <v>628</v>
      </c>
      <c r="O137" s="26" t="str">
        <f>IFERROR(VLOOKUP(C:C,'Results Data'!A:F,6,FALSE), "Not Found")</f>
        <v>Not Found</v>
      </c>
      <c r="P137" s="27" t="str">
        <f>IFERROR(VLOOKUP(C:C,'Results Data'!A:L,12,FALSE), "Not Found")</f>
        <v>Not Found</v>
      </c>
      <c r="Q137" s="27" t="b">
        <f>AND('RIDE DATA'!$A$5&lt;'Registration Data'!$P143,'RIDE DATA'!$B$5&gt;'Registration Data'!$P143)</f>
        <v>0</v>
      </c>
      <c r="R137" s="27">
        <f>IF(Q137=TRUE,O137*0.03,0)</f>
        <v>0</v>
      </c>
      <c r="S137" s="25">
        <f>COUNTIF('Historical Registration Data'!D:D,'Registration Data'!C143)</f>
        <v>0</v>
      </c>
      <c r="T137" s="28" t="e">
        <f>R137+O137</f>
        <v>#VALUE!</v>
      </c>
      <c r="U137" s="29" t="e">
        <f>T137/F137</f>
        <v>#VALUE!</v>
      </c>
      <c r="V137" s="44" t="e">
        <f>IF(U137&gt;100%,((U137-1)*10000),0)</f>
        <v>#VALUE!</v>
      </c>
    </row>
    <row r="138" spans="1:23" x14ac:dyDescent="0.25">
      <c r="A138" s="58" t="s">
        <v>25</v>
      </c>
      <c r="B138" s="59" t="s">
        <v>56</v>
      </c>
      <c r="C138" s="59" t="s">
        <v>57</v>
      </c>
      <c r="D138" s="59">
        <v>530</v>
      </c>
      <c r="E138" s="11"/>
      <c r="F138" s="23">
        <f>D138*0.94</f>
        <v>498.2</v>
      </c>
      <c r="G138" s="24">
        <f>IF(O138="Not Found",0,F138)</f>
        <v>0</v>
      </c>
      <c r="H138" s="43" t="s">
        <v>624</v>
      </c>
      <c r="I138" s="43" t="s">
        <v>627</v>
      </c>
      <c r="J138" s="43"/>
      <c r="K138" s="43"/>
      <c r="L138" s="43" t="s">
        <v>626</v>
      </c>
      <c r="O138" s="26" t="str">
        <f>IFERROR(VLOOKUP(C:C,'Results Data'!A:F,6,FALSE), "Not Found")</f>
        <v>Not Found</v>
      </c>
      <c r="P138" s="27" t="str">
        <f>IFERROR(VLOOKUP(C:C,'Results Data'!A:L,12,FALSE), "Not Found")</f>
        <v>Not Found</v>
      </c>
      <c r="Q138" s="27" t="b">
        <f>AND('RIDE DATA'!$A$5&lt;'Registration Data'!$P14,'RIDE DATA'!$B$5&gt;'Registration Data'!$P14)</f>
        <v>0</v>
      </c>
      <c r="R138" s="27">
        <f>IF(Q138=TRUE,O138*0.03,0)</f>
        <v>0</v>
      </c>
      <c r="S138" s="25">
        <f>COUNTIF('Historical Registration Data'!D:D,'Registration Data'!C14)</f>
        <v>0</v>
      </c>
      <c r="T138" s="28" t="e">
        <f>R138+O138</f>
        <v>#VALUE!</v>
      </c>
      <c r="U138" s="29" t="e">
        <f>T138/F138</f>
        <v>#VALUE!</v>
      </c>
      <c r="V138" s="44" t="e">
        <f>IF(U138&gt;100%,((U138-1)*10000),0)</f>
        <v>#VALUE!</v>
      </c>
    </row>
    <row r="139" spans="1:23" x14ac:dyDescent="0.25">
      <c r="A139" s="64" t="s">
        <v>29</v>
      </c>
      <c r="B139" s="57" t="s">
        <v>365</v>
      </c>
      <c r="C139" s="57" t="s">
        <v>366</v>
      </c>
      <c r="D139" s="57">
        <v>242</v>
      </c>
      <c r="E139" s="5"/>
      <c r="F139" s="23">
        <f>D139*0.94</f>
        <v>227.48</v>
      </c>
      <c r="G139" s="24">
        <f>IF(O139="Not Found",0,F139)</f>
        <v>0</v>
      </c>
      <c r="H139" s="43" t="s">
        <v>620</v>
      </c>
      <c r="I139" s="43" t="s">
        <v>625</v>
      </c>
      <c r="J139" s="43"/>
      <c r="K139" s="43"/>
      <c r="L139" s="43" t="s">
        <v>644</v>
      </c>
      <c r="O139" s="26" t="str">
        <f>IFERROR(VLOOKUP(C:C,'Results Data'!A:F,6,FALSE), "Not Found")</f>
        <v>Not Found</v>
      </c>
      <c r="P139" s="27" t="str">
        <f>IFERROR(VLOOKUP(C:C,'Results Data'!A:L,12,FALSE), "Not Found")</f>
        <v>Not Found</v>
      </c>
      <c r="Q139" s="27" t="b">
        <f>AND('RIDE DATA'!$A$5&lt;'Registration Data'!$P172,'RIDE DATA'!$B$5&gt;'Registration Data'!$P172)</f>
        <v>0</v>
      </c>
      <c r="R139" s="27">
        <f>IF(Q139=TRUE,O139*0.03,0)</f>
        <v>0</v>
      </c>
      <c r="S139" s="25">
        <f>COUNTIF('Historical Registration Data'!D:D,'Registration Data'!C172)</f>
        <v>0</v>
      </c>
      <c r="T139" s="28" t="e">
        <f>R139+O139</f>
        <v>#VALUE!</v>
      </c>
      <c r="U139" s="29" t="e">
        <f>T139/F139</f>
        <v>#VALUE!</v>
      </c>
      <c r="V139" s="44" t="e">
        <f>IF(U139&gt;100%,((U139-1)*10000),0)</f>
        <v>#VALUE!</v>
      </c>
      <c r="W139" s="5"/>
    </row>
    <row r="140" spans="1:23" x14ac:dyDescent="0.25">
      <c r="A140" s="66" t="s">
        <v>26</v>
      </c>
      <c r="B140" s="57" t="s">
        <v>421</v>
      </c>
      <c r="C140" s="57" t="s">
        <v>422</v>
      </c>
      <c r="D140" s="57">
        <v>375</v>
      </c>
      <c r="E140" s="5"/>
      <c r="F140" s="23">
        <f>D140*0.94</f>
        <v>352.5</v>
      </c>
      <c r="G140" s="24">
        <f>IF(O140="Not Found",0,F140)</f>
        <v>0</v>
      </c>
      <c r="H140" s="43" t="s">
        <v>631</v>
      </c>
      <c r="I140" s="43" t="s">
        <v>633</v>
      </c>
      <c r="J140" s="43"/>
      <c r="K140" s="43" t="s">
        <v>646</v>
      </c>
      <c r="L140" s="43"/>
      <c r="O140" s="26" t="str">
        <f>IFERROR(VLOOKUP(C:C,'Results Data'!A:F,6,FALSE), "Not Found")</f>
        <v>Not Found</v>
      </c>
      <c r="P140" s="27" t="str">
        <f>IFERROR(VLOOKUP(C:C,'Results Data'!A:L,12,FALSE), "Not Found")</f>
        <v>Not Found</v>
      </c>
      <c r="Q140" s="27" t="b">
        <f>AND('RIDE DATA'!$A$5&lt;'Registration Data'!$P201,'RIDE DATA'!$B$5&gt;'Registration Data'!$P201)</f>
        <v>0</v>
      </c>
      <c r="R140" s="27">
        <f>IF(Q140=TRUE,O140*0.03,0)</f>
        <v>0</v>
      </c>
      <c r="S140" s="25">
        <f>COUNTIF('Historical Registration Data'!D:D,'Registration Data'!C201)</f>
        <v>0</v>
      </c>
      <c r="T140" s="28" t="e">
        <f>R140+O140</f>
        <v>#VALUE!</v>
      </c>
      <c r="U140" s="29" t="e">
        <f>T140/F140</f>
        <v>#VALUE!</v>
      </c>
      <c r="V140" s="44" t="e">
        <f>IF(U140&gt;100%,((U140-1)*10000),0)</f>
        <v>#VALUE!</v>
      </c>
      <c r="W140" s="5"/>
    </row>
    <row r="141" spans="1:23" x14ac:dyDescent="0.25">
      <c r="A141" s="61" t="s">
        <v>28</v>
      </c>
      <c r="B141" s="59" t="s">
        <v>124</v>
      </c>
      <c r="C141" s="59" t="s">
        <v>125</v>
      </c>
      <c r="D141" s="59">
        <v>247</v>
      </c>
      <c r="E141" s="11"/>
      <c r="F141" s="23">
        <f>D141*0.94</f>
        <v>232.17999999999998</v>
      </c>
      <c r="G141" s="24">
        <f>IF(O141="Not Found",0,F141)</f>
        <v>0</v>
      </c>
      <c r="H141" s="43" t="s">
        <v>620</v>
      </c>
      <c r="I141" s="43" t="s">
        <v>627</v>
      </c>
      <c r="J141" s="43"/>
      <c r="K141" s="43"/>
      <c r="L141" s="43" t="s">
        <v>640</v>
      </c>
      <c r="O141" s="26" t="str">
        <f>IFERROR(VLOOKUP(C:C,'Results Data'!A:F,6,FALSE), "Not Found")</f>
        <v>Not Found</v>
      </c>
      <c r="P141" s="27" t="str">
        <f>IFERROR(VLOOKUP(C:C,'Results Data'!A:L,12,FALSE), "Not Found")</f>
        <v>Not Found</v>
      </c>
      <c r="Q141" s="27" t="b">
        <f>AND('RIDE DATA'!$A$5&lt;'Registration Data'!$P49,'RIDE DATA'!$B$5&gt;'Registration Data'!$P49)</f>
        <v>0</v>
      </c>
      <c r="R141" s="27">
        <f>IF(Q141=TRUE,O141*0.03,0)</f>
        <v>0</v>
      </c>
      <c r="S141" s="25">
        <f>COUNTIF('Historical Registration Data'!D:D,'Registration Data'!C49)</f>
        <v>0</v>
      </c>
      <c r="T141" s="28" t="e">
        <f>R141+O141</f>
        <v>#VALUE!</v>
      </c>
      <c r="U141" s="29" t="e">
        <f>T141/F141</f>
        <v>#VALUE!</v>
      </c>
      <c r="V141" s="44" t="e">
        <f>IF(U141&gt;100%,((U141-1)*10000),0)</f>
        <v>#VALUE!</v>
      </c>
    </row>
    <row r="142" spans="1:23" x14ac:dyDescent="0.25">
      <c r="A142" s="66" t="s">
        <v>26</v>
      </c>
      <c r="B142" s="57" t="s">
        <v>431</v>
      </c>
      <c r="C142" s="57" t="s">
        <v>432</v>
      </c>
      <c r="D142" s="57">
        <v>312</v>
      </c>
      <c r="E142" s="5"/>
      <c r="F142" s="23">
        <f>D142*0.94</f>
        <v>293.27999999999997</v>
      </c>
      <c r="G142" s="24">
        <f>IF(O142="Not Found",0,F142)</f>
        <v>0</v>
      </c>
      <c r="H142" s="43"/>
      <c r="I142" s="43"/>
      <c r="J142" s="43"/>
      <c r="K142" s="43"/>
      <c r="L142" s="43"/>
      <c r="O142" s="26" t="str">
        <f>IFERROR(VLOOKUP(C:C,'Results Data'!A:F,6,FALSE), "Not Found")</f>
        <v>Not Found</v>
      </c>
      <c r="P142" s="27" t="str">
        <f>IFERROR(VLOOKUP(C:C,'Results Data'!A:L,12,FALSE), "Not Found")</f>
        <v>Not Found</v>
      </c>
      <c r="Q142" s="27" t="b">
        <f>AND('RIDE DATA'!$A$5&lt;'Registration Data'!$P206,'RIDE DATA'!$B$5&gt;'Registration Data'!$P206)</f>
        <v>0</v>
      </c>
      <c r="R142" s="27">
        <f>IF(Q142=TRUE,O142*0.03,0)</f>
        <v>0</v>
      </c>
      <c r="S142" s="25">
        <f>COUNTIF('Historical Registration Data'!D:D,'Registration Data'!C206)</f>
        <v>0</v>
      </c>
      <c r="T142" s="28" t="e">
        <f>R142+O142</f>
        <v>#VALUE!</v>
      </c>
      <c r="U142" s="29" t="e">
        <f>T142/F142</f>
        <v>#VALUE!</v>
      </c>
      <c r="V142" s="44" t="e">
        <f>IF(U142&gt;100%,((U142-1)*10000),0)</f>
        <v>#VALUE!</v>
      </c>
      <c r="W142" s="5"/>
    </row>
    <row r="143" spans="1:23" x14ac:dyDescent="0.25">
      <c r="A143" s="61" t="s">
        <v>28</v>
      </c>
      <c r="B143" s="59" t="s">
        <v>256</v>
      </c>
      <c r="C143" s="59" t="s">
        <v>257</v>
      </c>
      <c r="D143" s="59">
        <v>370</v>
      </c>
      <c r="E143" s="11"/>
      <c r="F143" s="23">
        <f>D143*0.94</f>
        <v>347.79999999999995</v>
      </c>
      <c r="G143" s="24">
        <f>IF(O143="Not Found",0,F143)</f>
        <v>0</v>
      </c>
      <c r="H143" s="43" t="s">
        <v>645</v>
      </c>
      <c r="I143" s="43" t="s">
        <v>621</v>
      </c>
      <c r="J143" s="43" t="s">
        <v>623</v>
      </c>
      <c r="K143" s="43"/>
      <c r="L143" s="43"/>
      <c r="O143" s="26" t="str">
        <f>IFERROR(VLOOKUP(C:C,'Results Data'!A:F,6,FALSE), "Not Found")</f>
        <v>Not Found</v>
      </c>
      <c r="P143" s="27" t="str">
        <f>IFERROR(VLOOKUP(C:C,'Results Data'!A:L,12,FALSE), "Not Found")</f>
        <v>Not Found</v>
      </c>
      <c r="Q143" s="27" t="b">
        <f>AND('RIDE DATA'!$A$5&lt;'Registration Data'!$P115,'RIDE DATA'!$B$5&gt;'Registration Data'!$P115)</f>
        <v>0</v>
      </c>
      <c r="R143" s="27">
        <f>IF(Q143=TRUE,O143*0.03,0)</f>
        <v>0</v>
      </c>
      <c r="S143" s="25">
        <f>COUNTIF('Historical Registration Data'!D:D,'Registration Data'!C115)</f>
        <v>0</v>
      </c>
      <c r="T143" s="28" t="e">
        <f>R143+O143</f>
        <v>#VALUE!</v>
      </c>
      <c r="U143" s="29" t="e">
        <f>T143/F143</f>
        <v>#VALUE!</v>
      </c>
      <c r="V143" s="44" t="e">
        <f>IF(U143&gt;100%,((U143-1)*10000),0)</f>
        <v>#VALUE!</v>
      </c>
    </row>
    <row r="144" spans="1:23" x14ac:dyDescent="0.25">
      <c r="A144" s="61" t="s">
        <v>28</v>
      </c>
      <c r="B144" s="59" t="s">
        <v>172</v>
      </c>
      <c r="C144" s="59" t="s">
        <v>173</v>
      </c>
      <c r="D144" s="59">
        <v>304</v>
      </c>
      <c r="E144" s="11"/>
      <c r="F144" s="23">
        <f>D144*0.94</f>
        <v>285.76</v>
      </c>
      <c r="G144" s="24">
        <f>IF(O144="Not Found",0,F144)</f>
        <v>0</v>
      </c>
      <c r="H144" s="43"/>
      <c r="I144" s="43"/>
      <c r="J144" s="43"/>
      <c r="K144" s="43"/>
      <c r="L144" s="43"/>
      <c r="O144" s="26" t="str">
        <f>IFERROR(VLOOKUP(C:C,'Results Data'!A:F,6,FALSE), "Not Found")</f>
        <v>Not Found</v>
      </c>
      <c r="P144" s="27" t="str">
        <f>IFERROR(VLOOKUP(C:C,'Results Data'!A:L,12,FALSE), "Not Found")</f>
        <v>Not Found</v>
      </c>
      <c r="Q144" s="27" t="b">
        <f>AND('RIDE DATA'!$A$5&lt;'Registration Data'!$P73,'RIDE DATA'!$B$5&gt;'Registration Data'!$P73)</f>
        <v>0</v>
      </c>
      <c r="R144" s="27">
        <f>IF(Q144=TRUE,O144*0.03,0)</f>
        <v>0</v>
      </c>
      <c r="S144" s="25">
        <f>COUNTIF('Historical Registration Data'!D:D,'Registration Data'!C73)</f>
        <v>0</v>
      </c>
      <c r="T144" s="28" t="e">
        <f>R144+O144</f>
        <v>#VALUE!</v>
      </c>
      <c r="U144" s="29" t="e">
        <f>T144/F144</f>
        <v>#VALUE!</v>
      </c>
      <c r="V144" s="44" t="e">
        <f>IF(U144&gt;100%,((U144-1)*10000),0)</f>
        <v>#VALUE!</v>
      </c>
    </row>
    <row r="145" spans="1:23" x14ac:dyDescent="0.25">
      <c r="A145" s="56" t="s">
        <v>25</v>
      </c>
      <c r="B145" s="57" t="s">
        <v>587</v>
      </c>
      <c r="C145" s="57" t="s">
        <v>588</v>
      </c>
      <c r="D145" s="57">
        <v>186</v>
      </c>
      <c r="E145" s="5"/>
      <c r="F145" s="23">
        <f>D145*0.94</f>
        <v>174.84</v>
      </c>
      <c r="G145" s="24">
        <f>IF(O145="Not Found",0,F145)</f>
        <v>0</v>
      </c>
      <c r="H145" s="43"/>
      <c r="I145" s="43"/>
      <c r="J145" s="43"/>
      <c r="K145" s="43"/>
      <c r="L145" s="43"/>
      <c r="O145" s="26" t="str">
        <f>IFERROR(VLOOKUP(C:C,'Results Data'!A:F,6,FALSE), "Not Found")</f>
        <v>Not Found</v>
      </c>
      <c r="P145" s="27" t="str">
        <f>IFERROR(VLOOKUP(C:C,'Results Data'!A:L,12,FALSE), "Not Found")</f>
        <v>Not Found</v>
      </c>
      <c r="Q145" s="27" t="b">
        <f>AND('RIDE DATA'!$A$5&lt;'Registration Data'!$P287,'RIDE DATA'!$B$5&gt;'Registration Data'!$P287)</f>
        <v>0</v>
      </c>
      <c r="R145" s="27">
        <f>IF(Q145=TRUE,O145*0.03,0)</f>
        <v>0</v>
      </c>
      <c r="S145" s="25">
        <f>COUNTIF('Historical Registration Data'!D:D,'Registration Data'!C287)</f>
        <v>0</v>
      </c>
      <c r="T145" s="28" t="e">
        <f>R145+O145</f>
        <v>#VALUE!</v>
      </c>
      <c r="U145" s="29" t="e">
        <f>T145/F145</f>
        <v>#VALUE!</v>
      </c>
      <c r="V145" s="44" t="e">
        <f>IF(U145&gt;100%,((U145-1)*10000),0)</f>
        <v>#VALUE!</v>
      </c>
      <c r="W145" s="5"/>
    </row>
    <row r="146" spans="1:23" x14ac:dyDescent="0.25">
      <c r="A146" s="62" t="s">
        <v>28</v>
      </c>
      <c r="B146" s="57" t="s">
        <v>475</v>
      </c>
      <c r="C146" s="57" t="s">
        <v>476</v>
      </c>
      <c r="D146" s="57">
        <v>499</v>
      </c>
      <c r="E146" s="5"/>
      <c r="F146" s="23">
        <f>D146*0.94</f>
        <v>469.05999999999995</v>
      </c>
      <c r="G146" s="24">
        <f>IF(O146="Not Found",0,F146)</f>
        <v>0</v>
      </c>
      <c r="H146" s="43" t="s">
        <v>620</v>
      </c>
      <c r="I146" s="43" t="s">
        <v>625</v>
      </c>
      <c r="J146" s="43"/>
      <c r="K146" s="43"/>
      <c r="L146" s="43" t="s">
        <v>638</v>
      </c>
      <c r="O146" s="26" t="str">
        <f>IFERROR(VLOOKUP(C:C,'Results Data'!A:F,6,FALSE), "Not Found")</f>
        <v>Not Found</v>
      </c>
      <c r="P146" s="27" t="str">
        <f>IFERROR(VLOOKUP(C:C,'Results Data'!A:L,12,FALSE), "Not Found")</f>
        <v>Not Found</v>
      </c>
      <c r="Q146" s="27" t="b">
        <f>AND('RIDE DATA'!$A$5&lt;'Registration Data'!$P229,'RIDE DATA'!$B$5&gt;'Registration Data'!$P229)</f>
        <v>0</v>
      </c>
      <c r="R146" s="27">
        <f>IF(Q146=TRUE,O146*0.03,0)</f>
        <v>0</v>
      </c>
      <c r="S146" s="25">
        <f>COUNTIF('Historical Registration Data'!D:D,'Registration Data'!C229)</f>
        <v>0</v>
      </c>
      <c r="T146" s="28" t="e">
        <f>R146+O146</f>
        <v>#VALUE!</v>
      </c>
      <c r="U146" s="29" t="e">
        <f>T146/F146</f>
        <v>#VALUE!</v>
      </c>
      <c r="V146" s="44" t="e">
        <f>IF(U146&gt;100%,((U146-1)*10000),0)</f>
        <v>#VALUE!</v>
      </c>
      <c r="W146" s="5"/>
    </row>
    <row r="147" spans="1:23" x14ac:dyDescent="0.25">
      <c r="A147" s="64" t="s">
        <v>29</v>
      </c>
      <c r="B147" s="57" t="s">
        <v>351</v>
      </c>
      <c r="C147" s="57" t="s">
        <v>352</v>
      </c>
      <c r="D147" s="57">
        <v>304</v>
      </c>
      <c r="E147" s="5"/>
      <c r="F147" s="23">
        <f>D147*0.94</f>
        <v>285.76</v>
      </c>
      <c r="G147" s="24">
        <f>IF(O147="Not Found",0,F147)</f>
        <v>0</v>
      </c>
      <c r="H147" s="43" t="s">
        <v>620</v>
      </c>
      <c r="I147" s="43" t="s">
        <v>632</v>
      </c>
      <c r="J147" s="43" t="s">
        <v>656</v>
      </c>
      <c r="K147" s="43"/>
      <c r="L147" s="43"/>
      <c r="O147" s="26" t="str">
        <f>IFERROR(VLOOKUP(C:C,'Results Data'!A:F,6,FALSE), "Not Found")</f>
        <v>Not Found</v>
      </c>
      <c r="P147" s="27" t="str">
        <f>IFERROR(VLOOKUP(C:C,'Results Data'!A:L,12,FALSE), "Not Found")</f>
        <v>Not Found</v>
      </c>
      <c r="Q147" s="27" t="b">
        <f>AND('RIDE DATA'!$A$5&lt;'Registration Data'!$P165,'RIDE DATA'!$B$5&gt;'Registration Data'!$P165)</f>
        <v>0</v>
      </c>
      <c r="R147" s="27">
        <f>IF(Q147=TRUE,O147*0.03,0)</f>
        <v>0</v>
      </c>
      <c r="S147" s="25">
        <f>COUNTIF('Historical Registration Data'!D:D,'Registration Data'!C165)</f>
        <v>0</v>
      </c>
      <c r="T147" s="28" t="e">
        <f>R147+O147</f>
        <v>#VALUE!</v>
      </c>
      <c r="U147" s="29" t="e">
        <f>T147/F147</f>
        <v>#VALUE!</v>
      </c>
      <c r="V147" s="44" t="e">
        <f>IF(U147&gt;100%,((U147-1)*10000),0)</f>
        <v>#VALUE!</v>
      </c>
      <c r="W147" s="5"/>
    </row>
    <row r="148" spans="1:23" x14ac:dyDescent="0.25">
      <c r="A148" s="61" t="s">
        <v>28</v>
      </c>
      <c r="B148" s="59" t="s">
        <v>299</v>
      </c>
      <c r="C148" s="59" t="s">
        <v>300</v>
      </c>
      <c r="D148" s="59">
        <v>441</v>
      </c>
      <c r="E148" s="11"/>
      <c r="F148" s="23">
        <f>D148*0.94</f>
        <v>414.53999999999996</v>
      </c>
      <c r="G148" s="24">
        <f>IF(O148="Not Found",0,F148)</f>
        <v>0</v>
      </c>
      <c r="H148" s="43" t="s">
        <v>620</v>
      </c>
      <c r="I148" s="43" t="s">
        <v>621</v>
      </c>
      <c r="J148" s="43" t="s">
        <v>649</v>
      </c>
      <c r="K148" s="43"/>
      <c r="L148" s="43"/>
      <c r="O148" s="26" t="str">
        <f>IFERROR(VLOOKUP(C:C,'Results Data'!A:F,6,FALSE), "Not Found")</f>
        <v>Not Found</v>
      </c>
      <c r="P148" s="27" t="str">
        <f>IFERROR(VLOOKUP(C:C,'Results Data'!A:L,12,FALSE), "Not Found")</f>
        <v>Not Found</v>
      </c>
      <c r="Q148" s="27" t="b">
        <f>AND('RIDE DATA'!$A$5&lt;'Registration Data'!$P137,'RIDE DATA'!$B$5&gt;'Registration Data'!$P137)</f>
        <v>0</v>
      </c>
      <c r="R148" s="27">
        <f>IF(Q148=TRUE,O148*0.03,0)</f>
        <v>0</v>
      </c>
      <c r="S148" s="25">
        <f>COUNTIF('Historical Registration Data'!D:D,'Registration Data'!C137)</f>
        <v>0</v>
      </c>
      <c r="T148" s="28" t="e">
        <f>R148+O148</f>
        <v>#VALUE!</v>
      </c>
      <c r="U148" s="29" t="e">
        <f>T148/F148</f>
        <v>#VALUE!</v>
      </c>
      <c r="V148" s="44" t="e">
        <f>IF(U148&gt;100%,((U148-1)*10000),0)</f>
        <v>#VALUE!</v>
      </c>
    </row>
    <row r="149" spans="1:23" x14ac:dyDescent="0.25">
      <c r="A149" s="66" t="s">
        <v>26</v>
      </c>
      <c r="B149" s="57" t="s">
        <v>561</v>
      </c>
      <c r="C149" s="57" t="s">
        <v>562</v>
      </c>
      <c r="D149" s="57">
        <v>318</v>
      </c>
      <c r="E149" s="5"/>
      <c r="F149" s="23">
        <f>D149*0.94</f>
        <v>298.91999999999996</v>
      </c>
      <c r="G149" s="24">
        <f>IF(O149="Not Found",0,F149)</f>
        <v>0</v>
      </c>
      <c r="H149" s="43" t="s">
        <v>631</v>
      </c>
      <c r="I149" s="43"/>
      <c r="J149" s="43"/>
      <c r="K149" s="43"/>
      <c r="L149" s="43"/>
      <c r="O149" s="26" t="str">
        <f>IFERROR(VLOOKUP(C:C,'Results Data'!A:F,6,FALSE), "Not Found")</f>
        <v>Not Found</v>
      </c>
      <c r="P149" s="27" t="str">
        <f>IFERROR(VLOOKUP(C:C,'Results Data'!A:L,12,FALSE), "Not Found")</f>
        <v>Not Found</v>
      </c>
      <c r="Q149" s="27" t="b">
        <f>AND('RIDE DATA'!$A$5&lt;'Registration Data'!$P274,'RIDE DATA'!$B$5&gt;'Registration Data'!$P274)</f>
        <v>0</v>
      </c>
      <c r="R149" s="27">
        <f>IF(Q149=TRUE,O149*0.03,0)</f>
        <v>0</v>
      </c>
      <c r="S149" s="25">
        <f>COUNTIF('Historical Registration Data'!D:D,'Registration Data'!C274)</f>
        <v>0</v>
      </c>
      <c r="T149" s="28" t="e">
        <f>R149+O149</f>
        <v>#VALUE!</v>
      </c>
      <c r="U149" s="29" t="e">
        <f>T149/F149</f>
        <v>#VALUE!</v>
      </c>
      <c r="V149" s="44" t="e">
        <f>IF(U149&gt;100%,((U149-1)*10000),0)</f>
        <v>#VALUE!</v>
      </c>
      <c r="W149" s="5"/>
    </row>
    <row r="150" spans="1:23" x14ac:dyDescent="0.25">
      <c r="A150" s="62" t="s">
        <v>28</v>
      </c>
      <c r="B150" s="57" t="s">
        <v>547</v>
      </c>
      <c r="C150" s="57" t="s">
        <v>548</v>
      </c>
      <c r="D150" s="57">
        <v>634</v>
      </c>
      <c r="E150" s="5"/>
      <c r="F150" s="23">
        <f>D150*0.94</f>
        <v>595.95999999999992</v>
      </c>
      <c r="G150" s="24">
        <f>IF(O150="Not Found",0,F150)</f>
        <v>0</v>
      </c>
      <c r="H150" s="43" t="s">
        <v>647</v>
      </c>
      <c r="I150" s="43" t="s">
        <v>621</v>
      </c>
      <c r="J150" s="43" t="s">
        <v>662</v>
      </c>
      <c r="K150" s="43"/>
      <c r="L150" s="43"/>
      <c r="O150" s="26" t="str">
        <f>IFERROR(VLOOKUP(C:C,'Results Data'!A:F,6,FALSE), "Not Found")</f>
        <v>Not Found</v>
      </c>
      <c r="P150" s="27" t="str">
        <f>IFERROR(VLOOKUP(C:C,'Results Data'!A:L,12,FALSE), "Not Found")</f>
        <v>Not Found</v>
      </c>
      <c r="Q150" s="27" t="b">
        <f>AND('RIDE DATA'!$A$5&lt;'Registration Data'!$P267,'RIDE DATA'!$B$5&gt;'Registration Data'!$P267)</f>
        <v>0</v>
      </c>
      <c r="R150" s="27">
        <f>IF(Q150=TRUE,O150*0.03,0)</f>
        <v>0</v>
      </c>
      <c r="S150" s="25">
        <f>COUNTIF('Historical Registration Data'!D:D,'Registration Data'!C267)</f>
        <v>0</v>
      </c>
      <c r="T150" s="28" t="e">
        <f>R150+O150</f>
        <v>#VALUE!</v>
      </c>
      <c r="U150" s="29" t="e">
        <f>T150/F150</f>
        <v>#VALUE!</v>
      </c>
      <c r="V150" s="44" t="e">
        <f>IF(U150&gt;100%,((U150-1)*10000),0)</f>
        <v>#VALUE!</v>
      </c>
      <c r="W150" s="5"/>
    </row>
    <row r="151" spans="1:23" x14ac:dyDescent="0.25">
      <c r="A151" s="66" t="s">
        <v>26</v>
      </c>
      <c r="B151" s="57" t="s">
        <v>489</v>
      </c>
      <c r="C151" s="57" t="s">
        <v>490</v>
      </c>
      <c r="D151" s="57">
        <v>261</v>
      </c>
      <c r="E151" s="5"/>
      <c r="F151" s="23">
        <f>D151*0.94</f>
        <v>245.33999999999997</v>
      </c>
      <c r="G151" s="24">
        <f>IF(O151="Not Found",0,F151)</f>
        <v>0</v>
      </c>
      <c r="H151" s="43" t="s">
        <v>620</v>
      </c>
      <c r="I151" s="43" t="s">
        <v>621</v>
      </c>
      <c r="J151" s="43" t="s">
        <v>642</v>
      </c>
      <c r="K151" s="43"/>
      <c r="L151" s="43"/>
      <c r="O151" s="26" t="str">
        <f>IFERROR(VLOOKUP(C:C,'Results Data'!A:F,6,FALSE), "Not Found")</f>
        <v>Not Found</v>
      </c>
      <c r="P151" s="27" t="str">
        <f>IFERROR(VLOOKUP(C:C,'Results Data'!A:L,12,FALSE), "Not Found")</f>
        <v>Not Found</v>
      </c>
      <c r="Q151" s="27" t="b">
        <f>AND('RIDE DATA'!$A$5&lt;'Registration Data'!$P237,'RIDE DATA'!$B$5&gt;'Registration Data'!$P237)</f>
        <v>0</v>
      </c>
      <c r="R151" s="27">
        <f>IF(Q151=TRUE,O151*0.03,0)</f>
        <v>0</v>
      </c>
      <c r="S151" s="25">
        <f>COUNTIF('Historical Registration Data'!D:D,'Registration Data'!C237)</f>
        <v>0</v>
      </c>
      <c r="T151" s="28" t="e">
        <f>R151+O151</f>
        <v>#VALUE!</v>
      </c>
      <c r="U151" s="29" t="e">
        <f>T151/F151</f>
        <v>#VALUE!</v>
      </c>
      <c r="V151" s="44" t="e">
        <f>IF(U151&gt;100%,((U151-1)*10000),0)</f>
        <v>#VALUE!</v>
      </c>
      <c r="W151" s="5"/>
    </row>
    <row r="152" spans="1:23" x14ac:dyDescent="0.25">
      <c r="A152" s="63" t="s">
        <v>29</v>
      </c>
      <c r="B152" s="59" t="s">
        <v>136</v>
      </c>
      <c r="C152" s="59" t="s">
        <v>137</v>
      </c>
      <c r="D152" s="59">
        <v>469</v>
      </c>
      <c r="E152" s="11"/>
      <c r="F152" s="23">
        <f>D152*0.94</f>
        <v>440.85999999999996</v>
      </c>
      <c r="G152" s="24">
        <f>IF(O152="Not Found",0,F152)</f>
        <v>0</v>
      </c>
      <c r="H152" s="43" t="s">
        <v>631</v>
      </c>
      <c r="I152" s="43" t="s">
        <v>633</v>
      </c>
      <c r="J152" s="43"/>
      <c r="K152" s="43" t="s">
        <v>646</v>
      </c>
      <c r="L152" s="43"/>
      <c r="O152" s="26" t="str">
        <f>IFERROR(VLOOKUP(C:C,'Results Data'!A:F,6,FALSE), "Not Found")</f>
        <v>Not Found</v>
      </c>
      <c r="P152" s="27" t="str">
        <f>IFERROR(VLOOKUP(C:C,'Results Data'!A:L,12,FALSE), "Not Found")</f>
        <v>Not Found</v>
      </c>
      <c r="Q152" s="27" t="b">
        <f>AND('RIDE DATA'!$A$5&lt;'Registration Data'!$P55,'RIDE DATA'!$B$5&gt;'Registration Data'!$P55)</f>
        <v>0</v>
      </c>
      <c r="R152" s="27">
        <f>IF(Q152=TRUE,O152*0.03,0)</f>
        <v>0</v>
      </c>
      <c r="S152" s="25">
        <f>COUNTIF('Historical Registration Data'!D:D,'Registration Data'!C55)</f>
        <v>0</v>
      </c>
      <c r="T152" s="28" t="e">
        <f>R152+O152</f>
        <v>#VALUE!</v>
      </c>
      <c r="U152" s="29" t="e">
        <f>T152/F152</f>
        <v>#VALUE!</v>
      </c>
      <c r="V152" s="44" t="e">
        <f>IF(U152&gt;100%,((U152-1)*10000),0)</f>
        <v>#VALUE!</v>
      </c>
    </row>
    <row r="153" spans="1:23" x14ac:dyDescent="0.25">
      <c r="A153" s="63" t="s">
        <v>29</v>
      </c>
      <c r="B153" s="59" t="s">
        <v>206</v>
      </c>
      <c r="C153" s="59" t="s">
        <v>207</v>
      </c>
      <c r="D153" s="59">
        <v>400</v>
      </c>
      <c r="E153" s="11"/>
      <c r="F153" s="23">
        <f>D153*0.94</f>
        <v>376</v>
      </c>
      <c r="G153" s="24">
        <f>IF(O153="Not Found",0,F153)</f>
        <v>0</v>
      </c>
      <c r="H153" s="43" t="s">
        <v>624</v>
      </c>
      <c r="I153" s="43" t="s">
        <v>621</v>
      </c>
      <c r="J153" s="43"/>
      <c r="K153" s="43"/>
      <c r="L153" s="43"/>
      <c r="O153" s="26" t="str">
        <f>IFERROR(VLOOKUP(C:C,'Results Data'!A:F,6,FALSE), "Not Found")</f>
        <v>Not Found</v>
      </c>
      <c r="P153" s="27" t="str">
        <f>IFERROR(VLOOKUP(C:C,'Results Data'!A:L,12,FALSE), "Not Found")</f>
        <v>Not Found</v>
      </c>
      <c r="Q153" s="27" t="b">
        <f>AND('RIDE DATA'!$A$5&lt;'Registration Data'!$P90,'RIDE DATA'!$B$5&gt;'Registration Data'!$P90)</f>
        <v>0</v>
      </c>
      <c r="R153" s="27">
        <f>IF(Q153=TRUE,O153*0.03,0)</f>
        <v>0</v>
      </c>
      <c r="S153" s="25">
        <f>COUNTIF('Historical Registration Data'!D:D,'Registration Data'!C90)</f>
        <v>0</v>
      </c>
      <c r="T153" s="28" t="e">
        <f>R153+O153</f>
        <v>#VALUE!</v>
      </c>
      <c r="U153" s="29" t="e">
        <f>T153/F153</f>
        <v>#VALUE!</v>
      </c>
      <c r="V153" s="44" t="e">
        <f>IF(U153&gt;100%,((U153-1)*10000),0)</f>
        <v>#VALUE!</v>
      </c>
    </row>
    <row r="154" spans="1:23" x14ac:dyDescent="0.25">
      <c r="A154" s="65" t="s">
        <v>26</v>
      </c>
      <c r="B154" s="59" t="s">
        <v>80</v>
      </c>
      <c r="C154" s="59" t="s">
        <v>81</v>
      </c>
      <c r="D154" s="59">
        <v>452</v>
      </c>
      <c r="E154" s="11"/>
      <c r="F154" s="23">
        <f>D154*0.94</f>
        <v>424.88</v>
      </c>
      <c r="G154" s="24">
        <f>IF(O154="Not Found",0,F154)</f>
        <v>0</v>
      </c>
      <c r="H154" s="43" t="s">
        <v>624</v>
      </c>
      <c r="I154" s="43" t="s">
        <v>627</v>
      </c>
      <c r="J154" s="43"/>
      <c r="K154" s="43"/>
      <c r="L154" s="43" t="s">
        <v>638</v>
      </c>
      <c r="O154" s="26" t="str">
        <f>IFERROR(VLOOKUP(C:C,'Results Data'!A:F,6,FALSE), "Not Found")</f>
        <v>Not Found</v>
      </c>
      <c r="P154" s="27" t="str">
        <f>IFERROR(VLOOKUP(C:C,'Results Data'!A:L,12,FALSE), "Not Found")</f>
        <v>Not Found</v>
      </c>
      <c r="Q154" s="27" t="b">
        <f>AND('RIDE DATA'!$A$5&lt;'Registration Data'!$P27,'RIDE DATA'!$B$5&gt;'Registration Data'!$P27)</f>
        <v>0</v>
      </c>
      <c r="R154" s="27">
        <f>IF(Q154=TRUE,O154*0.03,0)</f>
        <v>0</v>
      </c>
      <c r="S154" s="25">
        <f>COUNTIF('Historical Registration Data'!D:D,'Registration Data'!C27)</f>
        <v>0</v>
      </c>
      <c r="T154" s="28" t="e">
        <f>R154+O154</f>
        <v>#VALUE!</v>
      </c>
      <c r="U154" s="29" t="e">
        <f>T154/F154</f>
        <v>#VALUE!</v>
      </c>
      <c r="V154" s="44" t="e">
        <f>IF(U154&gt;100%,((U154-1)*10000),0)</f>
        <v>#VALUE!</v>
      </c>
    </row>
    <row r="155" spans="1:23" x14ac:dyDescent="0.25">
      <c r="A155" s="56" t="s">
        <v>25</v>
      </c>
      <c r="B155" s="57" t="s">
        <v>345</v>
      </c>
      <c r="C155" s="57" t="s">
        <v>346</v>
      </c>
      <c r="D155" s="57">
        <v>267</v>
      </c>
      <c r="E155" s="5"/>
      <c r="F155" s="23">
        <f>D155*0.94</f>
        <v>250.98</v>
      </c>
      <c r="G155" s="24">
        <f>IF(O155="Not Found",0,F155)</f>
        <v>0</v>
      </c>
      <c r="H155" s="43"/>
      <c r="I155" s="43"/>
      <c r="J155" s="43"/>
      <c r="K155" s="43"/>
      <c r="L155" s="43"/>
      <c r="O155" s="26" t="str">
        <f>IFERROR(VLOOKUP(C:C,'Results Data'!A:F,6,FALSE), "Not Found")</f>
        <v>Not Found</v>
      </c>
      <c r="P155" s="27" t="str">
        <f>IFERROR(VLOOKUP(C:C,'Results Data'!A:L,12,FALSE), "Not Found")</f>
        <v>Not Found</v>
      </c>
      <c r="Q155" s="27" t="b">
        <f>AND('RIDE DATA'!$A$5&lt;'Registration Data'!$P162,'RIDE DATA'!$B$5&gt;'Registration Data'!$P162)</f>
        <v>0</v>
      </c>
      <c r="R155" s="27">
        <f>IF(Q155=TRUE,O155*0.03,0)</f>
        <v>0</v>
      </c>
      <c r="S155" s="25">
        <f>COUNTIF('Historical Registration Data'!D:D,'Registration Data'!C162)</f>
        <v>0</v>
      </c>
      <c r="T155" s="28" t="e">
        <f>R155+O155</f>
        <v>#VALUE!</v>
      </c>
      <c r="U155" s="29" t="e">
        <f>T155/F155</f>
        <v>#VALUE!</v>
      </c>
      <c r="V155" s="44" t="e">
        <f>IF(U155&gt;100%,((U155-1)*10000),0)</f>
        <v>#VALUE!</v>
      </c>
      <c r="W155" s="5"/>
    </row>
    <row r="156" spans="1:23" x14ac:dyDescent="0.25">
      <c r="A156" s="63" t="s">
        <v>29</v>
      </c>
      <c r="B156" s="59" t="s">
        <v>321</v>
      </c>
      <c r="C156" s="59" t="s">
        <v>322</v>
      </c>
      <c r="D156" s="59">
        <v>367</v>
      </c>
      <c r="E156" s="11"/>
      <c r="F156" s="23">
        <f>D156*0.94</f>
        <v>344.97999999999996</v>
      </c>
      <c r="G156" s="24">
        <f>IF(O156="Not Found",0,F156)</f>
        <v>0</v>
      </c>
      <c r="H156" s="43" t="s">
        <v>620</v>
      </c>
      <c r="I156" s="43" t="s">
        <v>625</v>
      </c>
      <c r="J156" s="43"/>
      <c r="K156" s="43"/>
      <c r="L156" s="43" t="s">
        <v>643</v>
      </c>
      <c r="O156" s="26" t="str">
        <f>IFERROR(VLOOKUP(C:C,'Results Data'!A:F,6,FALSE), "Not Found")</f>
        <v>Not Found</v>
      </c>
      <c r="P156" s="27" t="str">
        <f>IFERROR(VLOOKUP(C:C,'Results Data'!A:L,12,FALSE), "Not Found")</f>
        <v>Not Found</v>
      </c>
      <c r="Q156" s="27" t="b">
        <f>AND('RIDE DATA'!$A$5&lt;'Registration Data'!$P149,'RIDE DATA'!$B$5&gt;'Registration Data'!$P149)</f>
        <v>0</v>
      </c>
      <c r="R156" s="27">
        <f>IF(Q156=TRUE,O156*0.03,0)</f>
        <v>0</v>
      </c>
      <c r="S156" s="25">
        <f>COUNTIF('Historical Registration Data'!D:D,'Registration Data'!C149)</f>
        <v>0</v>
      </c>
      <c r="T156" s="28" t="e">
        <f>R156+O156</f>
        <v>#VALUE!</v>
      </c>
      <c r="U156" s="29" t="e">
        <f>T156/F156</f>
        <v>#VALUE!</v>
      </c>
      <c r="V156" s="44" t="e">
        <f>IF(U156&gt;100%,((U156-1)*10000),0)</f>
        <v>#VALUE!</v>
      </c>
    </row>
    <row r="157" spans="1:23" x14ac:dyDescent="0.25">
      <c r="A157" s="66" t="s">
        <v>26</v>
      </c>
      <c r="B157" s="57" t="s">
        <v>333</v>
      </c>
      <c r="C157" s="57" t="s">
        <v>334</v>
      </c>
      <c r="D157" s="57">
        <v>215</v>
      </c>
      <c r="E157" s="5"/>
      <c r="F157" s="23">
        <f>D157*0.94</f>
        <v>202.1</v>
      </c>
      <c r="G157" s="24">
        <f>IF(O157="Not Found",0,F157)</f>
        <v>0</v>
      </c>
      <c r="H157" s="43" t="s">
        <v>631</v>
      </c>
      <c r="I157" s="43" t="s">
        <v>625</v>
      </c>
      <c r="J157" s="43"/>
      <c r="K157" s="43"/>
      <c r="L157" s="43" t="s">
        <v>644</v>
      </c>
      <c r="O157" s="26" t="str">
        <f>IFERROR(VLOOKUP(C:C,'Results Data'!A:F,6,FALSE), "Not Found")</f>
        <v>Not Found</v>
      </c>
      <c r="P157" s="27" t="str">
        <f>IFERROR(VLOOKUP(C:C,'Results Data'!A:L,12,FALSE), "Not Found")</f>
        <v>Not Found</v>
      </c>
      <c r="Q157" s="27" t="b">
        <f>AND('RIDE DATA'!$A$5&lt;'Registration Data'!$P155,'RIDE DATA'!$B$5&gt;'Registration Data'!$P155)</f>
        <v>0</v>
      </c>
      <c r="R157" s="27">
        <f>IF(Q157=TRUE,O157*0.03,0)</f>
        <v>0</v>
      </c>
      <c r="S157" s="25">
        <f>COUNTIF('Historical Registration Data'!D:D,'Registration Data'!C155)</f>
        <v>0</v>
      </c>
      <c r="T157" s="28" t="e">
        <f>R157+O157</f>
        <v>#VALUE!</v>
      </c>
      <c r="U157" s="29" t="e">
        <f>T157/F157</f>
        <v>#VALUE!</v>
      </c>
      <c r="V157" s="44" t="e">
        <f>IF(U157&gt;100%,((U157-1)*10000),0)</f>
        <v>#VALUE!</v>
      </c>
      <c r="W157" s="5"/>
    </row>
    <row r="158" spans="1:23" x14ac:dyDescent="0.25">
      <c r="A158" s="63" t="s">
        <v>29</v>
      </c>
      <c r="B158" s="59" t="s">
        <v>272</v>
      </c>
      <c r="C158" s="59" t="s">
        <v>273</v>
      </c>
      <c r="D158" s="59">
        <v>225</v>
      </c>
      <c r="E158" s="11"/>
      <c r="F158" s="23">
        <f>D158*0.94</f>
        <v>211.5</v>
      </c>
      <c r="G158" s="24">
        <f>IF(O158="Not Found",0,F158)</f>
        <v>0</v>
      </c>
      <c r="H158" s="43" t="s">
        <v>620</v>
      </c>
      <c r="I158" s="43" t="s">
        <v>633</v>
      </c>
      <c r="J158" s="43"/>
      <c r="K158" s="43" t="s">
        <v>657</v>
      </c>
      <c r="L158" s="43"/>
      <c r="O158" s="26" t="str">
        <f>IFERROR(VLOOKUP(C:C,'Results Data'!A:F,6,FALSE), "Not Found")</f>
        <v>Not Found</v>
      </c>
      <c r="P158" s="27" t="str">
        <f>IFERROR(VLOOKUP(C:C,'Results Data'!A:L,12,FALSE), "Not Found")</f>
        <v>Not Found</v>
      </c>
      <c r="Q158" s="27" t="b">
        <f>AND('RIDE DATA'!$A$5&lt;'Registration Data'!$P123,'RIDE DATA'!$B$5&gt;'Registration Data'!$P123)</f>
        <v>0</v>
      </c>
      <c r="R158" s="27">
        <f>IF(Q158=TRUE,O158*0.03,0)</f>
        <v>0</v>
      </c>
      <c r="S158" s="25">
        <f>COUNTIF('Historical Registration Data'!D:D,'Registration Data'!C123)</f>
        <v>0</v>
      </c>
      <c r="T158" s="28" t="e">
        <f>R158+O158</f>
        <v>#VALUE!</v>
      </c>
      <c r="U158" s="29" t="e">
        <f>T158/F158</f>
        <v>#VALUE!</v>
      </c>
      <c r="V158" s="44" t="e">
        <f>IF(U158&gt;100%,((U158-1)*10000),0)</f>
        <v>#VALUE!</v>
      </c>
    </row>
    <row r="159" spans="1:23" x14ac:dyDescent="0.25">
      <c r="A159" s="63" t="s">
        <v>29</v>
      </c>
      <c r="B159" s="59" t="s">
        <v>70</v>
      </c>
      <c r="C159" s="59" t="s">
        <v>71</v>
      </c>
      <c r="D159" s="59">
        <v>608</v>
      </c>
      <c r="E159" s="11"/>
      <c r="F159" s="23">
        <f>D159*0.94</f>
        <v>571.52</v>
      </c>
      <c r="G159" s="24">
        <f>IF(O159="Not Found",0,F159)</f>
        <v>0</v>
      </c>
      <c r="H159" s="43" t="s">
        <v>620</v>
      </c>
      <c r="I159" s="43" t="s">
        <v>621</v>
      </c>
      <c r="J159" s="43" t="s">
        <v>629</v>
      </c>
      <c r="K159" s="43"/>
      <c r="L159" s="43"/>
      <c r="O159" s="26" t="str">
        <f>IFERROR(VLOOKUP(C:C,'Results Data'!A:F,6,FALSE), "Not Found")</f>
        <v>Not Found</v>
      </c>
      <c r="P159" s="27" t="str">
        <f>IFERROR(VLOOKUP(C:C,'Results Data'!A:L,12,FALSE), "Not Found")</f>
        <v>Not Found</v>
      </c>
      <c r="Q159" s="27" t="b">
        <f>AND('RIDE DATA'!$A$5&lt;'Registration Data'!$P22,'RIDE DATA'!$B$5&gt;'Registration Data'!$P22)</f>
        <v>0</v>
      </c>
      <c r="R159" s="27">
        <f>IF(Q159=TRUE,O159*0.03,0)</f>
        <v>0</v>
      </c>
      <c r="S159" s="25">
        <f>COUNTIF('Historical Registration Data'!D:D,'Registration Data'!C22)</f>
        <v>0</v>
      </c>
      <c r="T159" s="28" t="e">
        <f>R159+O159</f>
        <v>#VALUE!</v>
      </c>
      <c r="U159" s="29" t="e">
        <f>T159/F159</f>
        <v>#VALUE!</v>
      </c>
      <c r="V159" s="44" t="e">
        <f>IF(U159&gt;100%,((U159-1)*10000),0)</f>
        <v>#VALUE!</v>
      </c>
    </row>
    <row r="160" spans="1:23" x14ac:dyDescent="0.25">
      <c r="A160" s="61" t="s">
        <v>28</v>
      </c>
      <c r="B160" s="59" t="s">
        <v>94</v>
      </c>
      <c r="C160" s="59" t="s">
        <v>95</v>
      </c>
      <c r="D160" s="59">
        <v>407</v>
      </c>
      <c r="E160" s="11"/>
      <c r="F160" s="23">
        <f>D160*0.94</f>
        <v>382.58</v>
      </c>
      <c r="G160" s="24">
        <f>IF(O160="Not Found",0,F160)</f>
        <v>0</v>
      </c>
      <c r="H160" s="43" t="s">
        <v>631</v>
      </c>
      <c r="I160" s="43" t="s">
        <v>621</v>
      </c>
      <c r="J160" s="43" t="s">
        <v>623</v>
      </c>
      <c r="K160" s="43"/>
      <c r="L160" s="43"/>
      <c r="O160" s="26" t="str">
        <f>IFERROR(VLOOKUP(C:C,'Results Data'!A:F,6,FALSE), "Not Found")</f>
        <v>Not Found</v>
      </c>
      <c r="P160" s="27" t="str">
        <f>IFERROR(VLOOKUP(C:C,'Results Data'!A:L,12,FALSE), "Not Found")</f>
        <v>Not Found</v>
      </c>
      <c r="Q160" s="27" t="b">
        <f>AND('RIDE DATA'!$A$5&lt;'Registration Data'!$P34,'RIDE DATA'!$B$5&gt;'Registration Data'!$P34)</f>
        <v>0</v>
      </c>
      <c r="R160" s="27">
        <f>IF(Q160=TRUE,O160*0.03,0)</f>
        <v>0</v>
      </c>
      <c r="S160" s="25">
        <f>COUNTIF('Historical Registration Data'!D:D,'Registration Data'!C34)</f>
        <v>0</v>
      </c>
      <c r="T160" s="28" t="e">
        <f>R160+O160</f>
        <v>#VALUE!</v>
      </c>
      <c r="U160" s="29" t="e">
        <f>T160/F160</f>
        <v>#VALUE!</v>
      </c>
      <c r="V160" s="44" t="e">
        <f>IF(U160&gt;100%,((U160-1)*10000),0)</f>
        <v>#VALUE!</v>
      </c>
    </row>
    <row r="161" spans="1:23" x14ac:dyDescent="0.25">
      <c r="A161" s="56" t="s">
        <v>25</v>
      </c>
      <c r="B161" s="57" t="s">
        <v>483</v>
      </c>
      <c r="C161" s="57" t="s">
        <v>484</v>
      </c>
      <c r="D161" s="57">
        <v>337</v>
      </c>
      <c r="E161" s="5"/>
      <c r="F161" s="23">
        <f>D161*0.94</f>
        <v>316.77999999999997</v>
      </c>
      <c r="G161" s="24">
        <f>IF(O161="Not Found",0,F161)</f>
        <v>0</v>
      </c>
      <c r="H161" s="43"/>
      <c r="I161" s="43"/>
      <c r="J161" s="43"/>
      <c r="K161" s="43"/>
      <c r="L161" s="43"/>
      <c r="O161" s="26" t="str">
        <f>IFERROR(VLOOKUP(C:C,'Results Data'!A:F,6,FALSE), "Not Found")</f>
        <v>Not Found</v>
      </c>
      <c r="P161" s="27" t="str">
        <f>IFERROR(VLOOKUP(C:C,'Results Data'!A:L,12,FALSE), "Not Found")</f>
        <v>Not Found</v>
      </c>
      <c r="Q161" s="27" t="b">
        <f>AND('RIDE DATA'!$A$5&lt;'Registration Data'!$P234,'RIDE DATA'!$B$5&gt;'Registration Data'!$P234)</f>
        <v>0</v>
      </c>
      <c r="R161" s="27">
        <f>IF(Q161=TRUE,O161*0.03,0)</f>
        <v>0</v>
      </c>
      <c r="S161" s="25">
        <f>COUNTIF('Historical Registration Data'!D:D,'Registration Data'!C234)</f>
        <v>0</v>
      </c>
      <c r="T161" s="28" t="e">
        <f>R161+O161</f>
        <v>#VALUE!</v>
      </c>
      <c r="U161" s="29" t="e">
        <f>T161/F161</f>
        <v>#VALUE!</v>
      </c>
      <c r="V161" s="44" t="e">
        <f>IF(U161&gt;100%,((U161-1)*10000),0)</f>
        <v>#VALUE!</v>
      </c>
      <c r="W161" s="5"/>
    </row>
    <row r="162" spans="1:23" x14ac:dyDescent="0.25">
      <c r="A162" s="63" t="s">
        <v>29</v>
      </c>
      <c r="B162" s="59" t="s">
        <v>98</v>
      </c>
      <c r="C162" s="59" t="s">
        <v>99</v>
      </c>
      <c r="D162" s="59">
        <v>594</v>
      </c>
      <c r="E162" s="11"/>
      <c r="F162" s="23">
        <f>D162*0.94</f>
        <v>558.36</v>
      </c>
      <c r="G162" s="24">
        <f>IF(O162="Not Found",0,F162)</f>
        <v>0</v>
      </c>
      <c r="H162" s="43" t="s">
        <v>620</v>
      </c>
      <c r="I162" s="43" t="s">
        <v>621</v>
      </c>
      <c r="J162" s="43" t="s">
        <v>642</v>
      </c>
      <c r="K162" s="43"/>
      <c r="L162" s="43"/>
      <c r="O162" s="26" t="str">
        <f>IFERROR(VLOOKUP(C:C,'Results Data'!A:F,6,FALSE), "Not Found")</f>
        <v>Not Found</v>
      </c>
      <c r="P162" s="27" t="str">
        <f>IFERROR(VLOOKUP(C:C,'Results Data'!A:L,12,FALSE), "Not Found")</f>
        <v>Not Found</v>
      </c>
      <c r="Q162" s="27" t="b">
        <f>AND('RIDE DATA'!$A$5&lt;'Registration Data'!$P36,'RIDE DATA'!$B$5&gt;'Registration Data'!$P36)</f>
        <v>0</v>
      </c>
      <c r="R162" s="27">
        <f>IF(Q162=TRUE,O162*0.03,0)</f>
        <v>0</v>
      </c>
      <c r="S162" s="25">
        <f>COUNTIF('Historical Registration Data'!D:D,'Registration Data'!C36)</f>
        <v>0</v>
      </c>
      <c r="T162" s="28" t="e">
        <f>R162+O162</f>
        <v>#VALUE!</v>
      </c>
      <c r="U162" s="29" t="e">
        <f>T162/F162</f>
        <v>#VALUE!</v>
      </c>
      <c r="V162" s="44" t="e">
        <f>IF(U162&gt;100%,((U162-1)*10000),0)</f>
        <v>#VALUE!</v>
      </c>
    </row>
    <row r="163" spans="1:23" x14ac:dyDescent="0.25">
      <c r="A163" s="65" t="s">
        <v>26</v>
      </c>
      <c r="B163" s="59" t="s">
        <v>232</v>
      </c>
      <c r="C163" s="59" t="s">
        <v>233</v>
      </c>
      <c r="D163" s="59">
        <v>360</v>
      </c>
      <c r="E163" s="11"/>
      <c r="F163" s="23">
        <f>D163*0.94</f>
        <v>338.4</v>
      </c>
      <c r="G163" s="24">
        <f>IF(O163="Not Found",0,F163)</f>
        <v>0</v>
      </c>
      <c r="H163" s="43" t="s">
        <v>620</v>
      </c>
      <c r="I163" s="43" t="s">
        <v>621</v>
      </c>
      <c r="J163" s="43" t="s">
        <v>654</v>
      </c>
      <c r="K163" s="43"/>
      <c r="L163" s="43"/>
      <c r="O163" s="26" t="str">
        <f>IFERROR(VLOOKUP(C:C,'Results Data'!A:F,6,FALSE), "Not Found")</f>
        <v>Not Found</v>
      </c>
      <c r="P163" s="27" t="str">
        <f>IFERROR(VLOOKUP(C:C,'Results Data'!A:L,12,FALSE), "Not Found")</f>
        <v>Not Found</v>
      </c>
      <c r="Q163" s="27" t="b">
        <f>AND('RIDE DATA'!$A$5&lt;'Registration Data'!$P103,'RIDE DATA'!$B$5&gt;'Registration Data'!$P103)</f>
        <v>0</v>
      </c>
      <c r="R163" s="27">
        <f>IF(Q163=TRUE,O163*0.03,0)</f>
        <v>0</v>
      </c>
      <c r="S163" s="25">
        <f>COUNTIF('Historical Registration Data'!D:D,'Registration Data'!C103)</f>
        <v>0</v>
      </c>
      <c r="T163" s="28" t="e">
        <f>R163+O163</f>
        <v>#VALUE!</v>
      </c>
      <c r="U163" s="29" t="e">
        <f>T163/F163</f>
        <v>#VALUE!</v>
      </c>
      <c r="V163" s="44" t="e">
        <f>IF(U163&gt;100%,((U163-1)*10000),0)</f>
        <v>#VALUE!</v>
      </c>
    </row>
    <row r="164" spans="1:23" x14ac:dyDescent="0.25">
      <c r="A164" s="66" t="s">
        <v>26</v>
      </c>
      <c r="B164" s="57" t="s">
        <v>347</v>
      </c>
      <c r="C164" s="57" t="s">
        <v>348</v>
      </c>
      <c r="D164" s="57">
        <v>128</v>
      </c>
      <c r="E164" s="5"/>
      <c r="F164" s="23">
        <f>D164*0.94</f>
        <v>120.32</v>
      </c>
      <c r="G164" s="24">
        <f>IF(O164="Not Found",0,F164)</f>
        <v>0</v>
      </c>
      <c r="H164" s="43" t="s">
        <v>620</v>
      </c>
      <c r="I164" s="43" t="s">
        <v>621</v>
      </c>
      <c r="J164" s="43" t="s">
        <v>649</v>
      </c>
      <c r="K164" s="43"/>
      <c r="L164" s="43"/>
      <c r="O164" s="26" t="str">
        <f>IFERROR(VLOOKUP(C:C,'Results Data'!A:F,6,FALSE), "Not Found")</f>
        <v>Not Found</v>
      </c>
      <c r="P164" s="27" t="str">
        <f>IFERROR(VLOOKUP(C:C,'Results Data'!A:L,12,FALSE), "Not Found")</f>
        <v>Not Found</v>
      </c>
      <c r="Q164" s="27" t="b">
        <f>AND('RIDE DATA'!$A$5&lt;'Registration Data'!$P163,'RIDE DATA'!$B$5&gt;'Registration Data'!$P163)</f>
        <v>0</v>
      </c>
      <c r="R164" s="27">
        <f>IF(Q164=TRUE,O164*0.03,0)</f>
        <v>0</v>
      </c>
      <c r="S164" s="25">
        <f>COUNTIF('Historical Registration Data'!D:D,'Registration Data'!C163)</f>
        <v>0</v>
      </c>
      <c r="T164" s="28" t="e">
        <f>R164+O164</f>
        <v>#VALUE!</v>
      </c>
      <c r="U164" s="29" t="e">
        <f>T164/F164</f>
        <v>#VALUE!</v>
      </c>
      <c r="V164" s="44" t="e">
        <f>IF(U164&gt;100%,((U164-1)*10000),0)</f>
        <v>#VALUE!</v>
      </c>
      <c r="W164" s="5"/>
    </row>
    <row r="165" spans="1:23" x14ac:dyDescent="0.25">
      <c r="A165" s="56" t="s">
        <v>25</v>
      </c>
      <c r="B165" s="57" t="s">
        <v>445</v>
      </c>
      <c r="C165" s="57" t="s">
        <v>446</v>
      </c>
      <c r="D165" s="57">
        <v>423</v>
      </c>
      <c r="E165" s="5"/>
      <c r="F165" s="23">
        <f>D165*0.94</f>
        <v>397.62</v>
      </c>
      <c r="G165" s="24">
        <f>IF(O165="Not Found",0,F165)</f>
        <v>0</v>
      </c>
      <c r="H165" s="43" t="s">
        <v>620</v>
      </c>
      <c r="I165" s="43" t="s">
        <v>621</v>
      </c>
      <c r="J165" s="43" t="s">
        <v>623</v>
      </c>
      <c r="K165" s="43"/>
      <c r="L165" s="43"/>
      <c r="O165" s="26" t="str">
        <f>IFERROR(VLOOKUP(C:C,'Results Data'!A:F,6,FALSE), "Not Found")</f>
        <v>Not Found</v>
      </c>
      <c r="P165" s="27" t="str">
        <f>IFERROR(VLOOKUP(C:C,'Results Data'!A:L,12,FALSE), "Not Found")</f>
        <v>Not Found</v>
      </c>
      <c r="Q165" s="27" t="b">
        <f>AND('RIDE DATA'!$A$5&lt;'Registration Data'!$P213,'RIDE DATA'!$B$5&gt;'Registration Data'!$P213)</f>
        <v>0</v>
      </c>
      <c r="R165" s="27">
        <f>IF(Q165=TRUE,O165*0.03,0)</f>
        <v>0</v>
      </c>
      <c r="S165" s="25">
        <f>COUNTIF('Historical Registration Data'!D:D,'Registration Data'!C213)</f>
        <v>0</v>
      </c>
      <c r="T165" s="28" t="e">
        <f>R165+O165</f>
        <v>#VALUE!</v>
      </c>
      <c r="U165" s="29" t="e">
        <f>T165/F165</f>
        <v>#VALUE!</v>
      </c>
      <c r="V165" s="44" t="e">
        <f>IF(U165&gt;100%,((U165-1)*10000),0)</f>
        <v>#VALUE!</v>
      </c>
      <c r="W165" s="5"/>
    </row>
    <row r="166" spans="1:23" x14ac:dyDescent="0.25">
      <c r="A166" s="56" t="s">
        <v>25</v>
      </c>
      <c r="B166" s="57" t="s">
        <v>585</v>
      </c>
      <c r="C166" s="57" t="s">
        <v>586</v>
      </c>
      <c r="D166" s="57">
        <v>358</v>
      </c>
      <c r="E166" s="5"/>
      <c r="F166" s="23">
        <f>D166*0.94</f>
        <v>336.52</v>
      </c>
      <c r="G166" s="24">
        <f>IF(O166="Not Found",0,F166)</f>
        <v>0</v>
      </c>
      <c r="H166" s="43" t="s">
        <v>631</v>
      </c>
      <c r="I166" s="43" t="s">
        <v>627</v>
      </c>
      <c r="J166" s="43"/>
      <c r="K166" s="43"/>
      <c r="L166" s="43"/>
      <c r="O166" s="26" t="str">
        <f>IFERROR(VLOOKUP(C:C,'Results Data'!A:F,6,FALSE), "Not Found")</f>
        <v>Not Found</v>
      </c>
      <c r="P166" s="27" t="str">
        <f>IFERROR(VLOOKUP(C:C,'Results Data'!A:L,12,FALSE), "Not Found")</f>
        <v>Not Found</v>
      </c>
      <c r="Q166" s="27" t="b">
        <f>AND('RIDE DATA'!$A$5&lt;'Registration Data'!$P286,'RIDE DATA'!$B$5&gt;'Registration Data'!$P286)</f>
        <v>0</v>
      </c>
      <c r="R166" s="27">
        <f>IF(Q166=TRUE,O166*0.03,0)</f>
        <v>0</v>
      </c>
      <c r="S166" s="25">
        <f>COUNTIF('Historical Registration Data'!D:D,'Registration Data'!C286)</f>
        <v>0</v>
      </c>
      <c r="T166" s="28" t="e">
        <f>R166+O166</f>
        <v>#VALUE!</v>
      </c>
      <c r="U166" s="29" t="e">
        <f>T166/F166</f>
        <v>#VALUE!</v>
      </c>
      <c r="V166" s="44" t="e">
        <f>IF(U166&gt;100%,((U166-1)*10000),0)</f>
        <v>#VALUE!</v>
      </c>
      <c r="W166" s="5"/>
    </row>
    <row r="167" spans="1:23" x14ac:dyDescent="0.25">
      <c r="A167" s="61" t="s">
        <v>28</v>
      </c>
      <c r="B167" s="59" t="s">
        <v>152</v>
      </c>
      <c r="C167" s="59" t="s">
        <v>153</v>
      </c>
      <c r="D167" s="59">
        <v>400</v>
      </c>
      <c r="E167" s="11"/>
      <c r="F167" s="23">
        <f>D167*0.94</f>
        <v>376</v>
      </c>
      <c r="G167" s="24">
        <f>IF(O167="Not Found",0,F167)</f>
        <v>0</v>
      </c>
      <c r="H167" s="43"/>
      <c r="I167" s="43"/>
      <c r="J167" s="43"/>
      <c r="K167" s="43"/>
      <c r="L167" s="43"/>
      <c r="O167" s="26" t="str">
        <f>IFERROR(VLOOKUP(C:C,'Results Data'!A:F,6,FALSE), "Not Found")</f>
        <v>Not Found</v>
      </c>
      <c r="P167" s="27" t="str">
        <f>IFERROR(VLOOKUP(C:C,'Results Data'!A:L,12,FALSE), "Not Found")</f>
        <v>Not Found</v>
      </c>
      <c r="Q167" s="27" t="b">
        <f>AND('RIDE DATA'!$A$5&lt;'Registration Data'!$P63,'RIDE DATA'!$B$5&gt;'Registration Data'!$P63)</f>
        <v>0</v>
      </c>
      <c r="R167" s="27">
        <f>IF(Q167=TRUE,O167*0.03,0)</f>
        <v>0</v>
      </c>
      <c r="S167" s="25">
        <f>COUNTIF('Historical Registration Data'!D:D,'Registration Data'!C63)</f>
        <v>0</v>
      </c>
      <c r="T167" s="28" t="e">
        <f>R167+O167</f>
        <v>#VALUE!</v>
      </c>
      <c r="U167" s="29" t="e">
        <f>T167/F167</f>
        <v>#VALUE!</v>
      </c>
      <c r="V167" s="44" t="e">
        <f>IF(U167&gt;100%,((U167-1)*10000),0)</f>
        <v>#VALUE!</v>
      </c>
    </row>
    <row r="168" spans="1:23" x14ac:dyDescent="0.25">
      <c r="A168" s="56" t="s">
        <v>25</v>
      </c>
      <c r="B168" s="57" t="s">
        <v>537</v>
      </c>
      <c r="C168" s="57" t="s">
        <v>538</v>
      </c>
      <c r="D168" s="57">
        <v>329</v>
      </c>
      <c r="E168" s="5"/>
      <c r="F168" s="23">
        <f>D168*0.94</f>
        <v>309.26</v>
      </c>
      <c r="G168" s="24">
        <f>IF(O168="Not Found",0,F168)</f>
        <v>0</v>
      </c>
      <c r="H168" s="43" t="s">
        <v>620</v>
      </c>
      <c r="I168" s="43" t="s">
        <v>625</v>
      </c>
      <c r="J168" s="43"/>
      <c r="K168" s="43"/>
      <c r="L168" s="43" t="s">
        <v>626</v>
      </c>
      <c r="O168" s="26" t="str">
        <f>IFERROR(VLOOKUP(C:C,'Results Data'!A:F,6,FALSE), "Not Found")</f>
        <v>Not Found</v>
      </c>
      <c r="P168" s="27" t="str">
        <f>IFERROR(VLOOKUP(C:C,'Results Data'!A:L,12,FALSE), "Not Found")</f>
        <v>Not Found</v>
      </c>
      <c r="Q168" s="27" t="b">
        <f>AND('RIDE DATA'!$A$5&lt;'Registration Data'!$P262,'RIDE DATA'!$B$5&gt;'Registration Data'!$P262)</f>
        <v>0</v>
      </c>
      <c r="R168" s="27">
        <f>IF(Q168=TRUE,O168*0.03,0)</f>
        <v>0</v>
      </c>
      <c r="S168" s="25">
        <f>COUNTIF('Historical Registration Data'!D:D,'Registration Data'!C262)</f>
        <v>0</v>
      </c>
      <c r="T168" s="28" t="e">
        <f>R168+O168</f>
        <v>#VALUE!</v>
      </c>
      <c r="U168" s="29" t="e">
        <f>T168/F168</f>
        <v>#VALUE!</v>
      </c>
      <c r="V168" s="44" t="e">
        <f>IF(U168&gt;100%,((U168-1)*10000),0)</f>
        <v>#VALUE!</v>
      </c>
      <c r="W168" s="5"/>
    </row>
    <row r="169" spans="1:23" x14ac:dyDescent="0.25">
      <c r="A169" s="61" t="s">
        <v>28</v>
      </c>
      <c r="B169" s="59" t="s">
        <v>236</v>
      </c>
      <c r="C169" s="59" t="s">
        <v>237</v>
      </c>
      <c r="D169" s="59">
        <v>341</v>
      </c>
      <c r="E169" s="11"/>
      <c r="F169" s="23">
        <f>D169*0.94</f>
        <v>320.53999999999996</v>
      </c>
      <c r="G169" s="24">
        <f>IF(O169="Not Found",0,F169)</f>
        <v>0</v>
      </c>
      <c r="H169" s="43" t="s">
        <v>620</v>
      </c>
      <c r="I169" s="43"/>
      <c r="J169" s="43"/>
      <c r="K169" s="43"/>
      <c r="L169" s="43"/>
      <c r="O169" s="26" t="str">
        <f>IFERROR(VLOOKUP(C:C,'Results Data'!A:F,6,FALSE), "Not Found")</f>
        <v>Not Found</v>
      </c>
      <c r="P169" s="27" t="str">
        <f>IFERROR(VLOOKUP(C:C,'Results Data'!A:L,12,FALSE), "Not Found")</f>
        <v>Not Found</v>
      </c>
      <c r="Q169" s="27" t="b">
        <f>AND('RIDE DATA'!$A$5&lt;'Registration Data'!$P105,'RIDE DATA'!$B$5&gt;'Registration Data'!$P105)</f>
        <v>0</v>
      </c>
      <c r="R169" s="27">
        <f>IF(Q169=TRUE,O169*0.03,0)</f>
        <v>0</v>
      </c>
      <c r="S169" s="25">
        <f>COUNTIF('Historical Registration Data'!D:D,'Registration Data'!C105)</f>
        <v>0</v>
      </c>
      <c r="T169" s="28" t="e">
        <f>R169+O169</f>
        <v>#VALUE!</v>
      </c>
      <c r="U169" s="29" t="e">
        <f>T169/F169</f>
        <v>#VALUE!</v>
      </c>
      <c r="V169" s="44" t="e">
        <f>IF(U169&gt;100%,((U169-1)*10000),0)</f>
        <v>#VALUE!</v>
      </c>
    </row>
    <row r="170" spans="1:23" x14ac:dyDescent="0.25">
      <c r="A170" s="56" t="s">
        <v>25</v>
      </c>
      <c r="B170" s="57" t="s">
        <v>413</v>
      </c>
      <c r="C170" s="57" t="s">
        <v>414</v>
      </c>
      <c r="D170" s="57">
        <v>270</v>
      </c>
      <c r="E170" s="5"/>
      <c r="F170" s="23">
        <f>D170*0.94</f>
        <v>253.79999999999998</v>
      </c>
      <c r="G170" s="24">
        <f>IF(O170="Not Found",0,F170)</f>
        <v>0</v>
      </c>
      <c r="H170" s="43" t="s">
        <v>660</v>
      </c>
      <c r="I170" s="43" t="s">
        <v>627</v>
      </c>
      <c r="J170" s="43"/>
      <c r="K170" s="43"/>
      <c r="L170" s="43" t="s">
        <v>638</v>
      </c>
      <c r="O170" s="26" t="str">
        <f>IFERROR(VLOOKUP(C:C,'Results Data'!A:F,6,FALSE), "Not Found")</f>
        <v>Not Found</v>
      </c>
      <c r="P170" s="27" t="str">
        <f>IFERROR(VLOOKUP(C:C,'Results Data'!A:L,12,FALSE), "Not Found")</f>
        <v>Not Found</v>
      </c>
      <c r="Q170" s="27" t="b">
        <f>AND('RIDE DATA'!$A$5&lt;'Registration Data'!$P197,'RIDE DATA'!$B$5&gt;'Registration Data'!$P197)</f>
        <v>0</v>
      </c>
      <c r="R170" s="27">
        <f>IF(Q170=TRUE,O170*0.03,0)</f>
        <v>0</v>
      </c>
      <c r="S170" s="25">
        <f>COUNTIF('Historical Registration Data'!D:D,'Registration Data'!C197)</f>
        <v>0</v>
      </c>
      <c r="T170" s="28" t="e">
        <f>R170+O170</f>
        <v>#VALUE!</v>
      </c>
      <c r="U170" s="29" t="e">
        <f>T170/F170</f>
        <v>#VALUE!</v>
      </c>
      <c r="V170" s="44" t="e">
        <f>IF(U170&gt;100%,((U170-1)*10000),0)</f>
        <v>#VALUE!</v>
      </c>
      <c r="W170" s="5"/>
    </row>
    <row r="171" spans="1:23" x14ac:dyDescent="0.25">
      <c r="A171" s="56" t="s">
        <v>25</v>
      </c>
      <c r="B171" s="57" t="s">
        <v>341</v>
      </c>
      <c r="C171" s="57" t="s">
        <v>342</v>
      </c>
      <c r="D171" s="57">
        <v>382</v>
      </c>
      <c r="E171" s="5"/>
      <c r="F171" s="23">
        <f>D171*0.94</f>
        <v>359.08</v>
      </c>
      <c r="G171" s="24">
        <f>IF(O171="Not Found",0,F171)</f>
        <v>0</v>
      </c>
      <c r="H171" s="43" t="s">
        <v>620</v>
      </c>
      <c r="I171" s="43" t="s">
        <v>621</v>
      </c>
      <c r="J171" s="43" t="s">
        <v>623</v>
      </c>
      <c r="K171" s="43"/>
      <c r="L171" s="43"/>
      <c r="O171" s="26" t="str">
        <f>IFERROR(VLOOKUP(C:C,'Results Data'!A:F,6,FALSE), "Not Found")</f>
        <v>Not Found</v>
      </c>
      <c r="P171" s="27" t="str">
        <f>IFERROR(VLOOKUP(C:C,'Results Data'!A:L,12,FALSE), "Not Found")</f>
        <v>Not Found</v>
      </c>
      <c r="Q171" s="27" t="b">
        <f>AND('RIDE DATA'!$A$5&lt;'Registration Data'!$P159,'RIDE DATA'!$B$5&gt;'Registration Data'!$P159)</f>
        <v>0</v>
      </c>
      <c r="R171" s="27">
        <f>IF(Q171=TRUE,O171*0.03,0)</f>
        <v>0</v>
      </c>
      <c r="S171" s="25">
        <f>COUNTIF('Historical Registration Data'!D:D,'Registration Data'!C159)</f>
        <v>0</v>
      </c>
      <c r="T171" s="28" t="e">
        <f>R171+O171</f>
        <v>#VALUE!</v>
      </c>
      <c r="U171" s="29" t="e">
        <f>T171/F171</f>
        <v>#VALUE!</v>
      </c>
      <c r="V171" s="44" t="e">
        <f>IF(U171&gt;100%,((U171-1)*10000),0)</f>
        <v>#VALUE!</v>
      </c>
      <c r="W171" s="5"/>
    </row>
    <row r="172" spans="1:23" x14ac:dyDescent="0.25">
      <c r="A172" s="63" t="s">
        <v>29</v>
      </c>
      <c r="B172" s="59" t="s">
        <v>194</v>
      </c>
      <c r="C172" s="59" t="s">
        <v>195</v>
      </c>
      <c r="D172" s="59">
        <v>388</v>
      </c>
      <c r="E172" s="11"/>
      <c r="F172" s="23">
        <f>D172*0.94</f>
        <v>364.71999999999997</v>
      </c>
      <c r="G172" s="24">
        <f>IF(O172="Not Found",0,F172)</f>
        <v>0</v>
      </c>
      <c r="H172" s="43" t="s">
        <v>620</v>
      </c>
      <c r="I172" s="43" t="s">
        <v>633</v>
      </c>
      <c r="J172" s="43"/>
      <c r="K172" s="43" t="s">
        <v>650</v>
      </c>
      <c r="L172" s="43"/>
      <c r="O172" s="26" t="str">
        <f>IFERROR(VLOOKUP(C:C,'Results Data'!A:F,6,FALSE), "Not Found")</f>
        <v>Not Found</v>
      </c>
      <c r="P172" s="27" t="str">
        <f>IFERROR(VLOOKUP(C:C,'Results Data'!A:L,12,FALSE), "Not Found")</f>
        <v>Not Found</v>
      </c>
      <c r="Q172" s="27" t="b">
        <f>AND('RIDE DATA'!$A$5&lt;'Registration Data'!$P84,'RIDE DATA'!$B$5&gt;'Registration Data'!$P84)</f>
        <v>0</v>
      </c>
      <c r="R172" s="27">
        <f>IF(Q172=TRUE,O172*0.03,0)</f>
        <v>0</v>
      </c>
      <c r="S172" s="25">
        <f>COUNTIF('Historical Registration Data'!D:D,'Registration Data'!C84)</f>
        <v>0</v>
      </c>
      <c r="T172" s="28" t="e">
        <f>R172+O172</f>
        <v>#VALUE!</v>
      </c>
      <c r="U172" s="29" t="e">
        <f>T172/F172</f>
        <v>#VALUE!</v>
      </c>
      <c r="V172" s="44" t="e">
        <f>IF(U172&gt;100%,((U172-1)*10000),0)</f>
        <v>#VALUE!</v>
      </c>
    </row>
    <row r="173" spans="1:23" x14ac:dyDescent="0.25">
      <c r="A173" s="65" t="s">
        <v>26</v>
      </c>
      <c r="B173" s="59" t="s">
        <v>142</v>
      </c>
      <c r="C173" s="59" t="s">
        <v>143</v>
      </c>
      <c r="D173" s="59">
        <v>415</v>
      </c>
      <c r="E173" s="11"/>
      <c r="F173" s="23">
        <f>D173*0.94</f>
        <v>390.09999999999997</v>
      </c>
      <c r="G173" s="24">
        <f>IF(O173="Not Found",0,F173)</f>
        <v>0</v>
      </c>
      <c r="H173" s="43" t="s">
        <v>647</v>
      </c>
      <c r="I173" s="43" t="s">
        <v>627</v>
      </c>
      <c r="J173" s="43"/>
      <c r="K173" s="43"/>
      <c r="L173" s="43"/>
      <c r="O173" s="26" t="str">
        <f>IFERROR(VLOOKUP(C:C,'Results Data'!A:F,6,FALSE), "Not Found")</f>
        <v>Not Found</v>
      </c>
      <c r="P173" s="27" t="str">
        <f>IFERROR(VLOOKUP(C:C,'Results Data'!A:L,12,FALSE), "Not Found")</f>
        <v>Not Found</v>
      </c>
      <c r="Q173" s="27" t="b">
        <f>AND('RIDE DATA'!$A$5&lt;'Registration Data'!$P58,'RIDE DATA'!$B$5&gt;'Registration Data'!$P58)</f>
        <v>0</v>
      </c>
      <c r="R173" s="27">
        <f>IF(Q173=TRUE,O173*0.03,0)</f>
        <v>0</v>
      </c>
      <c r="S173" s="25">
        <f>COUNTIF('Historical Registration Data'!D:D,'Registration Data'!C58)</f>
        <v>0</v>
      </c>
      <c r="T173" s="28" t="e">
        <f>R173+O173</f>
        <v>#VALUE!</v>
      </c>
      <c r="U173" s="29" t="e">
        <f>T173/F173</f>
        <v>#VALUE!</v>
      </c>
      <c r="V173" s="44" t="e">
        <f>IF(U173&gt;100%,((U173-1)*10000),0)</f>
        <v>#VALUE!</v>
      </c>
    </row>
    <row r="174" spans="1:23" x14ac:dyDescent="0.25">
      <c r="A174" s="63" t="s">
        <v>29</v>
      </c>
      <c r="B174" s="59" t="s">
        <v>192</v>
      </c>
      <c r="C174" s="59" t="s">
        <v>193</v>
      </c>
      <c r="D174" s="59">
        <v>204</v>
      </c>
      <c r="E174" s="11"/>
      <c r="F174" s="23">
        <f>D174*0.94</f>
        <v>191.76</v>
      </c>
      <c r="G174" s="24">
        <f>IF(O174="Not Found",0,F174)</f>
        <v>0</v>
      </c>
      <c r="H174" s="43" t="s">
        <v>620</v>
      </c>
      <c r="I174" s="43" t="s">
        <v>633</v>
      </c>
      <c r="J174" s="43"/>
      <c r="K174" s="43" t="s">
        <v>646</v>
      </c>
      <c r="L174" s="43"/>
      <c r="O174" s="26" t="str">
        <f>IFERROR(VLOOKUP(C:C,'Results Data'!A:F,6,FALSE), "Not Found")</f>
        <v>Not Found</v>
      </c>
      <c r="P174" s="27" t="str">
        <f>IFERROR(VLOOKUP(C:C,'Results Data'!A:L,12,FALSE), "Not Found")</f>
        <v>Not Found</v>
      </c>
      <c r="Q174" s="27" t="b">
        <f>AND('RIDE DATA'!$A$5&lt;'Registration Data'!$P83,'RIDE DATA'!$B$5&gt;'Registration Data'!$P83)</f>
        <v>0</v>
      </c>
      <c r="R174" s="27">
        <f>IF(Q174=TRUE,O174*0.03,0)</f>
        <v>0</v>
      </c>
      <c r="S174" s="25">
        <f>COUNTIF('Historical Registration Data'!D:D,'Registration Data'!C83)</f>
        <v>0</v>
      </c>
      <c r="T174" s="28" t="e">
        <f>R174+O174</f>
        <v>#VALUE!</v>
      </c>
      <c r="U174" s="29" t="e">
        <f>T174/F174</f>
        <v>#VALUE!</v>
      </c>
      <c r="V174" s="44" t="e">
        <f>IF(U174&gt;100%,((U174-1)*10000),0)</f>
        <v>#VALUE!</v>
      </c>
    </row>
    <row r="175" spans="1:23" x14ac:dyDescent="0.25">
      <c r="A175" s="66" t="s">
        <v>26</v>
      </c>
      <c r="B175" s="57" t="s">
        <v>575</v>
      </c>
      <c r="C175" s="57" t="s">
        <v>576</v>
      </c>
      <c r="D175" s="57">
        <v>540</v>
      </c>
      <c r="E175" s="5"/>
      <c r="F175" s="23">
        <f>D175*0.94</f>
        <v>507.59999999999997</v>
      </c>
      <c r="G175" s="24">
        <f>IF(O175="Not Found",0,F175)</f>
        <v>0</v>
      </c>
      <c r="H175" s="43" t="s">
        <v>631</v>
      </c>
      <c r="I175" s="43"/>
      <c r="J175" s="43"/>
      <c r="K175" s="43"/>
      <c r="L175" s="43"/>
      <c r="O175" s="26" t="str">
        <f>IFERROR(VLOOKUP(C:C,'Results Data'!A:F,6,FALSE), "Not Found")</f>
        <v>Not Found</v>
      </c>
      <c r="P175" s="27" t="str">
        <f>IFERROR(VLOOKUP(C:C,'Results Data'!A:L,12,FALSE), "Not Found")</f>
        <v>Not Found</v>
      </c>
      <c r="Q175" s="27" t="b">
        <f>AND('RIDE DATA'!$A$5&lt;'Registration Data'!$P281,'RIDE DATA'!$B$5&gt;'Registration Data'!$P281)</f>
        <v>0</v>
      </c>
      <c r="R175" s="27">
        <f>IF(Q175=TRUE,O175*0.03,0)</f>
        <v>0</v>
      </c>
      <c r="S175" s="25">
        <f>COUNTIF('Historical Registration Data'!D:D,'Registration Data'!C281)</f>
        <v>0</v>
      </c>
      <c r="T175" s="28" t="e">
        <f>R175+O175</f>
        <v>#VALUE!</v>
      </c>
      <c r="U175" s="29" t="e">
        <f>T175/F175</f>
        <v>#VALUE!</v>
      </c>
      <c r="V175" s="44" t="e">
        <f>IF(U175&gt;100%,((U175-1)*10000),0)</f>
        <v>#VALUE!</v>
      </c>
      <c r="W175" s="5"/>
    </row>
    <row r="176" spans="1:23" x14ac:dyDescent="0.25">
      <c r="A176" s="58" t="s">
        <v>25</v>
      </c>
      <c r="B176" s="59" t="s">
        <v>292</v>
      </c>
      <c r="C176" s="59" t="s">
        <v>293</v>
      </c>
      <c r="D176" s="59">
        <v>410</v>
      </c>
      <c r="E176" s="11"/>
      <c r="F176" s="23">
        <f>D176*0.94</f>
        <v>385.4</v>
      </c>
      <c r="G176" s="24">
        <f>IF(O176="Not Found",0,F176)</f>
        <v>0</v>
      </c>
      <c r="H176" s="43" t="s">
        <v>631</v>
      </c>
      <c r="I176" s="43" t="s">
        <v>633</v>
      </c>
      <c r="J176" s="43"/>
      <c r="K176" s="43" t="s">
        <v>652</v>
      </c>
      <c r="L176" s="43"/>
      <c r="O176" s="26" t="str">
        <f>IFERROR(VLOOKUP(C:C,'Results Data'!A:F,6,FALSE), "Not Found")</f>
        <v>Not Found</v>
      </c>
      <c r="P176" s="27" t="str">
        <f>IFERROR(VLOOKUP(C:C,'Results Data'!A:L,12,FALSE), "Not Found")</f>
        <v>Not Found</v>
      </c>
      <c r="Q176" s="27" t="b">
        <f>AND('RIDE DATA'!$A$5&lt;'Registration Data'!$P133,'RIDE DATA'!$B$5&gt;'Registration Data'!$P133)</f>
        <v>0</v>
      </c>
      <c r="R176" s="27">
        <f>IF(Q176=TRUE,O176*0.03,0)</f>
        <v>0</v>
      </c>
      <c r="S176" s="25">
        <f>COUNTIF('Historical Registration Data'!D:D,'Registration Data'!C133)</f>
        <v>0</v>
      </c>
      <c r="T176" s="28" t="e">
        <f>R176+O176</f>
        <v>#VALUE!</v>
      </c>
      <c r="U176" s="29" t="e">
        <f>T176/F176</f>
        <v>#VALUE!</v>
      </c>
      <c r="V176" s="44" t="e">
        <f>IF(U176&gt;100%,((U176-1)*10000),0)</f>
        <v>#VALUE!</v>
      </c>
    </row>
    <row r="177" spans="1:23" x14ac:dyDescent="0.25">
      <c r="A177" s="56" t="s">
        <v>25</v>
      </c>
      <c r="B177" s="57" t="s">
        <v>461</v>
      </c>
      <c r="C177" s="57" t="s">
        <v>462</v>
      </c>
      <c r="D177" s="57">
        <v>376</v>
      </c>
      <c r="E177" s="5"/>
      <c r="F177" s="23">
        <f>D177*0.94</f>
        <v>353.44</v>
      </c>
      <c r="G177" s="24">
        <f>IF(O177="Not Found",0,F177)</f>
        <v>0</v>
      </c>
      <c r="H177" s="43"/>
      <c r="I177" s="43"/>
      <c r="J177" s="43"/>
      <c r="K177" s="43"/>
      <c r="L177" s="43"/>
      <c r="O177" s="26" t="str">
        <f>IFERROR(VLOOKUP(C:C,'Results Data'!A:F,6,FALSE), "Not Found")</f>
        <v>Not Found</v>
      </c>
      <c r="P177" s="27" t="str">
        <f>IFERROR(VLOOKUP(C:C,'Results Data'!A:L,12,FALSE), "Not Found")</f>
        <v>Not Found</v>
      </c>
      <c r="Q177" s="27" t="b">
        <f>AND('RIDE DATA'!$A$5&lt;'Registration Data'!$P221,'RIDE DATA'!$B$5&gt;'Registration Data'!$P221)</f>
        <v>0</v>
      </c>
      <c r="R177" s="27">
        <f>IF(Q177=TRUE,O177*0.03,0)</f>
        <v>0</v>
      </c>
      <c r="S177" s="25">
        <f>COUNTIF('Historical Registration Data'!D:D,'Registration Data'!C221)</f>
        <v>0</v>
      </c>
      <c r="T177" s="28" t="e">
        <f>R177+O177</f>
        <v>#VALUE!</v>
      </c>
      <c r="U177" s="29" t="e">
        <f>T177/F177</f>
        <v>#VALUE!</v>
      </c>
      <c r="V177" s="44" t="e">
        <f>IF(U177&gt;100%,((U177-1)*10000),0)</f>
        <v>#VALUE!</v>
      </c>
      <c r="W177" s="5"/>
    </row>
    <row r="178" spans="1:23" x14ac:dyDescent="0.25">
      <c r="A178" s="66" t="s">
        <v>26</v>
      </c>
      <c r="B178" s="57" t="s">
        <v>491</v>
      </c>
      <c r="C178" s="57" t="s">
        <v>492</v>
      </c>
      <c r="D178" s="57">
        <v>220</v>
      </c>
      <c r="E178" s="5"/>
      <c r="F178" s="23">
        <f>D178*0.94</f>
        <v>206.79999999999998</v>
      </c>
      <c r="G178" s="24">
        <f>IF(O178="Not Found",0,F178)</f>
        <v>0</v>
      </c>
      <c r="H178" s="43" t="s">
        <v>647</v>
      </c>
      <c r="I178" s="43" t="s">
        <v>625</v>
      </c>
      <c r="J178" s="43"/>
      <c r="K178" s="43"/>
      <c r="L178" s="43" t="s">
        <v>661</v>
      </c>
      <c r="O178" s="26" t="str">
        <f>IFERROR(VLOOKUP(C:C,'Results Data'!A:F,6,FALSE), "Not Found")</f>
        <v>Not Found</v>
      </c>
      <c r="P178" s="27" t="str">
        <f>IFERROR(VLOOKUP(C:C,'Results Data'!A:L,12,FALSE), "Not Found")</f>
        <v>Not Found</v>
      </c>
      <c r="Q178" s="27" t="b">
        <f>AND('RIDE DATA'!$A$5&lt;'Registration Data'!$P238,'RIDE DATA'!$B$5&gt;'Registration Data'!$P238)</f>
        <v>0</v>
      </c>
      <c r="R178" s="27">
        <f>IF(Q178=TRUE,O178*0.03,0)</f>
        <v>0</v>
      </c>
      <c r="S178" s="25">
        <f>COUNTIF('Historical Registration Data'!D:D,'Registration Data'!C238)</f>
        <v>0</v>
      </c>
      <c r="T178" s="28" t="e">
        <f>R178+O178</f>
        <v>#VALUE!</v>
      </c>
      <c r="U178" s="29" t="e">
        <f>T178/F178</f>
        <v>#VALUE!</v>
      </c>
      <c r="V178" s="44" t="e">
        <f>IF(U178&gt;100%,((U178-1)*10000),0)</f>
        <v>#VALUE!</v>
      </c>
      <c r="W178" s="5"/>
    </row>
    <row r="179" spans="1:23" x14ac:dyDescent="0.25">
      <c r="A179" s="56" t="s">
        <v>25</v>
      </c>
      <c r="B179" s="57" t="s">
        <v>417</v>
      </c>
      <c r="C179" s="57" t="s">
        <v>418</v>
      </c>
      <c r="D179" s="57">
        <v>248</v>
      </c>
      <c r="E179" s="5"/>
      <c r="F179" s="23">
        <f>D179*0.94</f>
        <v>233.11999999999998</v>
      </c>
      <c r="G179" s="24">
        <f>IF(O179="Not Found",0,F179)</f>
        <v>0</v>
      </c>
      <c r="H179" s="43" t="s">
        <v>620</v>
      </c>
      <c r="I179" s="43" t="s">
        <v>625</v>
      </c>
      <c r="J179" s="43"/>
      <c r="K179" s="43"/>
      <c r="L179" s="43" t="s">
        <v>661</v>
      </c>
      <c r="O179" s="26" t="str">
        <f>IFERROR(VLOOKUP(C:C,'Results Data'!A:F,6,FALSE), "Not Found")</f>
        <v>Not Found</v>
      </c>
      <c r="P179" s="27" t="str">
        <f>IFERROR(VLOOKUP(C:C,'Results Data'!A:L,12,FALSE), "Not Found")</f>
        <v>Not Found</v>
      </c>
      <c r="Q179" s="27" t="b">
        <f>AND('RIDE DATA'!$A$5&lt;'Registration Data'!$P199,'RIDE DATA'!$B$5&gt;'Registration Data'!$P199)</f>
        <v>0</v>
      </c>
      <c r="R179" s="27">
        <f>IF(Q179=TRUE,O179*0.03,0)</f>
        <v>0</v>
      </c>
      <c r="S179" s="25">
        <f>COUNTIF('Historical Registration Data'!D:D,'Registration Data'!C199)</f>
        <v>0</v>
      </c>
      <c r="T179" s="28" t="e">
        <f>R179+O179</f>
        <v>#VALUE!</v>
      </c>
      <c r="U179" s="29" t="e">
        <f>T179/F179</f>
        <v>#VALUE!</v>
      </c>
      <c r="V179" s="44" t="e">
        <f>IF(U179&gt;100%,((U179-1)*10000),0)</f>
        <v>#VALUE!</v>
      </c>
      <c r="W179" s="5"/>
    </row>
    <row r="180" spans="1:23" x14ac:dyDescent="0.25">
      <c r="A180" s="62" t="s">
        <v>28</v>
      </c>
      <c r="B180" s="57" t="s">
        <v>499</v>
      </c>
      <c r="C180" s="57" t="s">
        <v>500</v>
      </c>
      <c r="D180" s="57">
        <v>446</v>
      </c>
      <c r="E180" s="5"/>
      <c r="F180" s="23">
        <f>D180*0.94</f>
        <v>419.23999999999995</v>
      </c>
      <c r="G180" s="24">
        <f>IF(O180="Not Found",0,F180)</f>
        <v>0</v>
      </c>
      <c r="H180" s="43" t="s">
        <v>620</v>
      </c>
      <c r="I180" s="43"/>
      <c r="J180" s="43"/>
      <c r="K180" s="43"/>
      <c r="L180" s="43"/>
      <c r="O180" s="26" t="str">
        <f>IFERROR(VLOOKUP(C:C,'Results Data'!A:F,6,FALSE), "Not Found")</f>
        <v>Not Found</v>
      </c>
      <c r="P180" s="27" t="str">
        <f>IFERROR(VLOOKUP(C:C,'Results Data'!A:L,12,FALSE), "Not Found")</f>
        <v>Not Found</v>
      </c>
      <c r="Q180" s="27" t="b">
        <f>AND('RIDE DATA'!$A$5&lt;'Registration Data'!$P242,'RIDE DATA'!$B$5&gt;'Registration Data'!$P242)</f>
        <v>0</v>
      </c>
      <c r="R180" s="27">
        <f>IF(Q180=TRUE,O180*0.03,0)</f>
        <v>0</v>
      </c>
      <c r="S180" s="25">
        <f>COUNTIF('Historical Registration Data'!D:D,'Registration Data'!C242)</f>
        <v>0</v>
      </c>
      <c r="T180" s="28" t="e">
        <f>R180+O180</f>
        <v>#VALUE!</v>
      </c>
      <c r="U180" s="29" t="e">
        <f>T180/F180</f>
        <v>#VALUE!</v>
      </c>
      <c r="V180" s="44" t="e">
        <f>IF(U180&gt;100%,((U180-1)*10000),0)</f>
        <v>#VALUE!</v>
      </c>
      <c r="W180" s="5"/>
    </row>
    <row r="181" spans="1:23" x14ac:dyDescent="0.25">
      <c r="A181" s="58" t="s">
        <v>25</v>
      </c>
      <c r="B181" s="59" t="s">
        <v>196</v>
      </c>
      <c r="C181" s="59" t="s">
        <v>197</v>
      </c>
      <c r="D181" s="59">
        <v>299</v>
      </c>
      <c r="E181" s="11"/>
      <c r="F181" s="23">
        <f>D181*0.94</f>
        <v>281.06</v>
      </c>
      <c r="G181" s="24">
        <f>IF(O181="Not Found",0,F181)</f>
        <v>0</v>
      </c>
      <c r="H181" s="43"/>
      <c r="I181" s="43"/>
      <c r="J181" s="43"/>
      <c r="K181" s="43"/>
      <c r="L181" s="43"/>
      <c r="O181" s="26" t="str">
        <f>IFERROR(VLOOKUP(C:C,'Results Data'!A:F,6,FALSE), "Not Found")</f>
        <v>Not Found</v>
      </c>
      <c r="P181" s="27" t="str">
        <f>IFERROR(VLOOKUP(C:C,'Results Data'!A:L,12,FALSE), "Not Found")</f>
        <v>Not Found</v>
      </c>
      <c r="Q181" s="27" t="b">
        <f>AND('RIDE DATA'!$A$5&lt;'Registration Data'!$P85,'RIDE DATA'!$B$5&gt;'Registration Data'!$P85)</f>
        <v>0</v>
      </c>
      <c r="R181" s="27">
        <f>IF(Q181=TRUE,O181*0.03,0)</f>
        <v>0</v>
      </c>
      <c r="S181" s="25">
        <f>COUNTIF('Historical Registration Data'!D:D,'Registration Data'!C85)</f>
        <v>0</v>
      </c>
      <c r="T181" s="28" t="e">
        <f>R181+O181</f>
        <v>#VALUE!</v>
      </c>
      <c r="U181" s="29" t="e">
        <f>T181/F181</f>
        <v>#VALUE!</v>
      </c>
      <c r="V181" s="44" t="e">
        <f>IF(U181&gt;100%,((U181-1)*10000),0)</f>
        <v>#VALUE!</v>
      </c>
    </row>
    <row r="182" spans="1:23" x14ac:dyDescent="0.25">
      <c r="A182" s="61" t="s">
        <v>28</v>
      </c>
      <c r="B182" s="59" t="s">
        <v>128</v>
      </c>
      <c r="C182" s="59" t="s">
        <v>129</v>
      </c>
      <c r="D182" s="59">
        <v>149</v>
      </c>
      <c r="E182" s="11"/>
      <c r="F182" s="23">
        <f>D182*0.94</f>
        <v>140.06</v>
      </c>
      <c r="G182" s="24">
        <f>IF(O182="Not Found",0,F182)</f>
        <v>0</v>
      </c>
      <c r="H182" s="43" t="s">
        <v>620</v>
      </c>
      <c r="I182" s="43" t="s">
        <v>625</v>
      </c>
      <c r="J182" s="43"/>
      <c r="K182" s="43"/>
      <c r="L182" s="43" t="s">
        <v>626</v>
      </c>
      <c r="O182" s="26" t="str">
        <f>IFERROR(VLOOKUP(C:C,'Results Data'!A:F,6,FALSE), "Not Found")</f>
        <v>Not Found</v>
      </c>
      <c r="P182" s="27" t="str">
        <f>IFERROR(VLOOKUP(C:C,'Results Data'!A:L,12,FALSE), "Not Found")</f>
        <v>Not Found</v>
      </c>
      <c r="Q182" s="27" t="b">
        <f>AND('RIDE DATA'!$A$5&lt;'Registration Data'!$P51,'RIDE DATA'!$B$5&gt;'Registration Data'!$P51)</f>
        <v>0</v>
      </c>
      <c r="R182" s="27">
        <f>IF(Q182=TRUE,O182*0.03,0)</f>
        <v>0</v>
      </c>
      <c r="S182" s="25">
        <f>COUNTIF('Historical Registration Data'!D:D,'Registration Data'!C51)</f>
        <v>0</v>
      </c>
      <c r="T182" s="28" t="e">
        <f>R182+O182</f>
        <v>#VALUE!</v>
      </c>
      <c r="U182" s="29" t="e">
        <f>T182/F182</f>
        <v>#VALUE!</v>
      </c>
      <c r="V182" s="44" t="e">
        <f>IF(U182&gt;100%,((U182-1)*10000),0)</f>
        <v>#VALUE!</v>
      </c>
    </row>
    <row r="183" spans="1:23" x14ac:dyDescent="0.25">
      <c r="A183" s="62" t="s">
        <v>28</v>
      </c>
      <c r="B183" s="57" t="s">
        <v>487</v>
      </c>
      <c r="C183" s="57" t="s">
        <v>488</v>
      </c>
      <c r="D183" s="57">
        <v>570</v>
      </c>
      <c r="E183" s="5"/>
      <c r="F183" s="23">
        <f>D183*0.94</f>
        <v>535.79999999999995</v>
      </c>
      <c r="G183" s="24">
        <f>IF(O183="Not Found",0,F183)</f>
        <v>0</v>
      </c>
      <c r="H183" s="43" t="s">
        <v>631</v>
      </c>
      <c r="I183" s="43"/>
      <c r="J183" s="43"/>
      <c r="K183" s="43"/>
      <c r="L183" s="43"/>
      <c r="O183" s="26" t="str">
        <f>IFERROR(VLOOKUP(C:C,'Results Data'!A:F,6,FALSE), "Not Found")</f>
        <v>Not Found</v>
      </c>
      <c r="P183" s="27" t="str">
        <f>IFERROR(VLOOKUP(C:C,'Results Data'!A:L,12,FALSE), "Not Found")</f>
        <v>Not Found</v>
      </c>
      <c r="Q183" s="27" t="b">
        <f>AND('RIDE DATA'!$A$5&lt;'Registration Data'!$P236,'RIDE DATA'!$B$5&gt;'Registration Data'!$P236)</f>
        <v>0</v>
      </c>
      <c r="R183" s="27">
        <f>IF(Q183=TRUE,O183*0.03,0)</f>
        <v>0</v>
      </c>
      <c r="S183" s="25">
        <f>COUNTIF('Historical Registration Data'!D:D,'Registration Data'!C236)</f>
        <v>0</v>
      </c>
      <c r="T183" s="28" t="e">
        <f>R183+O183</f>
        <v>#VALUE!</v>
      </c>
      <c r="U183" s="29" t="e">
        <f>T183/F183</f>
        <v>#VALUE!</v>
      </c>
      <c r="V183" s="44" t="e">
        <f>IF(U183&gt;100%,((U183-1)*10000),0)</f>
        <v>#VALUE!</v>
      </c>
      <c r="W183" s="5"/>
    </row>
    <row r="184" spans="1:23" x14ac:dyDescent="0.25">
      <c r="A184" s="58" t="s">
        <v>25</v>
      </c>
      <c r="B184" s="59" t="s">
        <v>234</v>
      </c>
      <c r="C184" s="59" t="s">
        <v>235</v>
      </c>
      <c r="D184" s="59">
        <v>330</v>
      </c>
      <c r="E184" s="11"/>
      <c r="F184" s="23">
        <f>D184*0.94</f>
        <v>310.2</v>
      </c>
      <c r="G184" s="24">
        <f>IF(O184="Not Found",0,F184)</f>
        <v>0</v>
      </c>
      <c r="H184" s="43" t="s">
        <v>620</v>
      </c>
      <c r="I184" s="43" t="s">
        <v>621</v>
      </c>
      <c r="J184" s="43" t="s">
        <v>642</v>
      </c>
      <c r="K184" s="43"/>
      <c r="L184" s="43"/>
      <c r="O184" s="26" t="str">
        <f>IFERROR(VLOOKUP(C:C,'Results Data'!A:F,6,FALSE), "Not Found")</f>
        <v>Not Found</v>
      </c>
      <c r="P184" s="27" t="str">
        <f>IFERROR(VLOOKUP(C:C,'Results Data'!A:L,12,FALSE), "Not Found")</f>
        <v>Not Found</v>
      </c>
      <c r="Q184" s="27" t="b">
        <f>AND('RIDE DATA'!$A$5&lt;'Registration Data'!$P104,'RIDE DATA'!$B$5&gt;'Registration Data'!$P104)</f>
        <v>0</v>
      </c>
      <c r="R184" s="27">
        <f>IF(Q184=TRUE,O184*0.03,0)</f>
        <v>0</v>
      </c>
      <c r="S184" s="25">
        <f>COUNTIF('Historical Registration Data'!D:D,'Registration Data'!C104)</f>
        <v>0</v>
      </c>
      <c r="T184" s="28" t="e">
        <f>R184+O184</f>
        <v>#VALUE!</v>
      </c>
      <c r="U184" s="29" t="e">
        <f>T184/F184</f>
        <v>#VALUE!</v>
      </c>
      <c r="V184" s="44" t="e">
        <f>IF(U184&gt;100%,((U184-1)*10000),0)</f>
        <v>#VALUE!</v>
      </c>
    </row>
    <row r="185" spans="1:23" x14ac:dyDescent="0.25">
      <c r="A185" s="66" t="s">
        <v>26</v>
      </c>
      <c r="B185" s="57" t="s">
        <v>507</v>
      </c>
      <c r="C185" s="57" t="s">
        <v>508</v>
      </c>
      <c r="D185" s="57">
        <v>230</v>
      </c>
      <c r="E185" s="5"/>
      <c r="F185" s="23">
        <f>D185*0.94</f>
        <v>216.2</v>
      </c>
      <c r="G185" s="24">
        <f>IF(O185="Not Found",0,F185)</f>
        <v>0</v>
      </c>
      <c r="H185" s="43" t="s">
        <v>647</v>
      </c>
      <c r="I185" s="43" t="s">
        <v>627</v>
      </c>
      <c r="J185" s="43"/>
      <c r="K185" s="43"/>
      <c r="L185" s="43" t="s">
        <v>661</v>
      </c>
      <c r="O185" s="26" t="str">
        <f>IFERROR(VLOOKUP(C:C,'Results Data'!A:F,6,FALSE), "Not Found")</f>
        <v>Not Found</v>
      </c>
      <c r="P185" s="27" t="str">
        <f>IFERROR(VLOOKUP(C:C,'Results Data'!A:L,12,FALSE), "Not Found")</f>
        <v>Not Found</v>
      </c>
      <c r="Q185" s="27" t="b">
        <f>AND('RIDE DATA'!$A$5&lt;'Registration Data'!$P246,'RIDE DATA'!$B$5&gt;'Registration Data'!$P246)</f>
        <v>0</v>
      </c>
      <c r="R185" s="27">
        <f>IF(Q185=TRUE,O185*0.03,0)</f>
        <v>0</v>
      </c>
      <c r="S185" s="25">
        <f>COUNTIF('Historical Registration Data'!D:D,'Registration Data'!C246)</f>
        <v>0</v>
      </c>
      <c r="T185" s="28" t="e">
        <f>R185+O185</f>
        <v>#VALUE!</v>
      </c>
      <c r="U185" s="29" t="e">
        <f>T185/F185</f>
        <v>#VALUE!</v>
      </c>
      <c r="V185" s="44" t="e">
        <f>IF(U185&gt;100%,((U185-1)*10000),0)</f>
        <v>#VALUE!</v>
      </c>
      <c r="W185" s="5"/>
    </row>
    <row r="186" spans="1:23" x14ac:dyDescent="0.25">
      <c r="A186" s="58" t="s">
        <v>25</v>
      </c>
      <c r="B186" s="59" t="s">
        <v>116</v>
      </c>
      <c r="C186" s="59" t="s">
        <v>117</v>
      </c>
      <c r="D186" s="59">
        <v>239</v>
      </c>
      <c r="E186" s="11"/>
      <c r="F186" s="23">
        <f>D186*0.94</f>
        <v>224.66</v>
      </c>
      <c r="G186" s="24">
        <f>IF(O186="Not Found",0,F186)</f>
        <v>0</v>
      </c>
      <c r="H186" s="43" t="s">
        <v>620</v>
      </c>
      <c r="I186" s="43" t="s">
        <v>621</v>
      </c>
      <c r="J186" s="43" t="s">
        <v>642</v>
      </c>
      <c r="K186" s="43"/>
      <c r="L186" s="43"/>
      <c r="O186" s="26" t="str">
        <f>IFERROR(VLOOKUP(C:C,'Results Data'!A:F,6,FALSE), "Not Found")</f>
        <v>Not Found</v>
      </c>
      <c r="P186" s="27" t="str">
        <f>IFERROR(VLOOKUP(C:C,'Results Data'!A:L,12,FALSE), "Not Found")</f>
        <v>Not Found</v>
      </c>
      <c r="Q186" s="27" t="b">
        <f>AND('RIDE DATA'!$A$5&lt;'Registration Data'!$P45,'RIDE DATA'!$B$5&gt;'Registration Data'!$P45)</f>
        <v>0</v>
      </c>
      <c r="R186" s="27">
        <f>IF(Q186=TRUE,O186*0.03,0)</f>
        <v>0</v>
      </c>
      <c r="S186" s="25">
        <f>COUNTIF('Historical Registration Data'!D:D,'Registration Data'!C45)</f>
        <v>0</v>
      </c>
      <c r="T186" s="28" t="e">
        <f>R186+O186</f>
        <v>#VALUE!</v>
      </c>
      <c r="U186" s="29" t="e">
        <f>T186/F186</f>
        <v>#VALUE!</v>
      </c>
      <c r="V186" s="44" t="e">
        <f>IF(U186&gt;100%,((U186-1)*10000),0)</f>
        <v>#VALUE!</v>
      </c>
    </row>
    <row r="187" spans="1:23" x14ac:dyDescent="0.25">
      <c r="A187" s="64" t="s">
        <v>29</v>
      </c>
      <c r="B187" s="57" t="s">
        <v>443</v>
      </c>
      <c r="C187" s="57" t="s">
        <v>444</v>
      </c>
      <c r="D187" s="57">
        <v>450</v>
      </c>
      <c r="E187"/>
      <c r="F187" s="23">
        <f>D187*0.94</f>
        <v>423</v>
      </c>
      <c r="G187" s="24">
        <f>IF(O187="Not Found",0,F187)</f>
        <v>0</v>
      </c>
      <c r="H187" s="43" t="s">
        <v>620</v>
      </c>
      <c r="I187" s="43" t="s">
        <v>633</v>
      </c>
      <c r="J187" s="43"/>
      <c r="K187" s="43"/>
      <c r="L187" s="43"/>
      <c r="O187" s="26" t="str">
        <f>IFERROR(VLOOKUP(C:C,'Results Data'!A:F,6,FALSE), "Not Found")</f>
        <v>Not Found</v>
      </c>
      <c r="P187" s="27" t="str">
        <f>IFERROR(VLOOKUP(C:C,'Results Data'!A:L,12,FALSE), "Not Found")</f>
        <v>Not Found</v>
      </c>
      <c r="Q187" s="27" t="b">
        <f>AND('RIDE DATA'!$A$5&lt;'Registration Data'!$P212,'RIDE DATA'!$B$5&gt;'Registration Data'!$P212)</f>
        <v>0</v>
      </c>
      <c r="R187" s="27">
        <f>IF(Q187=TRUE,O187*0.03,0)</f>
        <v>0</v>
      </c>
      <c r="S187" s="25">
        <f>COUNTIF('Historical Registration Data'!D:D,'Registration Data'!C212)</f>
        <v>0</v>
      </c>
      <c r="T187" s="28" t="e">
        <f>R187+O187</f>
        <v>#VALUE!</v>
      </c>
      <c r="U187" s="29" t="e">
        <f>T187/F187</f>
        <v>#VALUE!</v>
      </c>
      <c r="V187" s="44" t="e">
        <f>IF(U187&gt;100%,((U187-1)*10000),0)</f>
        <v>#VALUE!</v>
      </c>
      <c r="W187"/>
    </row>
    <row r="188" spans="1:23" x14ac:dyDescent="0.25">
      <c r="A188" s="64" t="s">
        <v>29</v>
      </c>
      <c r="B188" s="57" t="s">
        <v>373</v>
      </c>
      <c r="C188" s="57" t="s">
        <v>374</v>
      </c>
      <c r="D188" s="57">
        <v>341</v>
      </c>
      <c r="E188" s="5"/>
      <c r="F188" s="23">
        <f>D188*0.94</f>
        <v>320.53999999999996</v>
      </c>
      <c r="G188" s="24">
        <f>IF(O188="Not Found",0,F188)</f>
        <v>0</v>
      </c>
      <c r="H188" s="43" t="s">
        <v>624</v>
      </c>
      <c r="I188" s="43" t="s">
        <v>627</v>
      </c>
      <c r="J188" s="43"/>
      <c r="K188" s="43"/>
      <c r="L188" s="43" t="s">
        <v>628</v>
      </c>
      <c r="O188" s="26" t="str">
        <f>IFERROR(VLOOKUP(C:C,'Results Data'!A:F,6,FALSE), "Not Found")</f>
        <v>Not Found</v>
      </c>
      <c r="P188" s="27" t="str">
        <f>IFERROR(VLOOKUP(C:C,'Results Data'!A:L,12,FALSE), "Not Found")</f>
        <v>Not Found</v>
      </c>
      <c r="Q188" s="27" t="b">
        <f>AND('RIDE DATA'!$A$5&lt;'Registration Data'!$P176,'RIDE DATA'!$B$5&gt;'Registration Data'!$P176)</f>
        <v>0</v>
      </c>
      <c r="R188" s="27">
        <f>IF(Q188=TRUE,O188*0.03,0)</f>
        <v>0</v>
      </c>
      <c r="S188" s="25">
        <f>COUNTIF('Historical Registration Data'!D:D,'Registration Data'!C176)</f>
        <v>0</v>
      </c>
      <c r="T188" s="28" t="e">
        <f>R188+O188</f>
        <v>#VALUE!</v>
      </c>
      <c r="U188" s="29" t="e">
        <f>T188/F188</f>
        <v>#VALUE!</v>
      </c>
      <c r="V188" s="44" t="e">
        <f>IF(U188&gt;100%,((U188-1)*10000),0)</f>
        <v>#VALUE!</v>
      </c>
      <c r="W188" s="5"/>
    </row>
    <row r="189" spans="1:23" x14ac:dyDescent="0.25">
      <c r="A189" s="61" t="s">
        <v>28</v>
      </c>
      <c r="B189" s="59" t="s">
        <v>222</v>
      </c>
      <c r="C189" s="59" t="s">
        <v>223</v>
      </c>
      <c r="D189" s="59">
        <v>356</v>
      </c>
      <c r="E189" s="11"/>
      <c r="F189" s="23">
        <f>D189*0.94</f>
        <v>334.64</v>
      </c>
      <c r="G189" s="24">
        <f>IF(O189="Not Found",0,F189)</f>
        <v>0</v>
      </c>
      <c r="H189" s="43" t="s">
        <v>631</v>
      </c>
      <c r="I189" s="43"/>
      <c r="J189" s="43"/>
      <c r="K189" s="43"/>
      <c r="L189" s="43"/>
      <c r="O189" s="26" t="str">
        <f>IFERROR(VLOOKUP(C:C,'Results Data'!A:F,6,FALSE), "Not Found")</f>
        <v>Not Found</v>
      </c>
      <c r="P189" s="27" t="str">
        <f>IFERROR(VLOOKUP(C:C,'Results Data'!A:L,12,FALSE), "Not Found")</f>
        <v>Not Found</v>
      </c>
      <c r="Q189" s="27" t="b">
        <f>AND('RIDE DATA'!$A$5&lt;'Registration Data'!$P98,'RIDE DATA'!$B$5&gt;'Registration Data'!$P98)</f>
        <v>0</v>
      </c>
      <c r="R189" s="27">
        <f>IF(Q189=TRUE,O189*0.03,0)</f>
        <v>0</v>
      </c>
      <c r="S189" s="25">
        <f>COUNTIF('Historical Registration Data'!D:D,'Registration Data'!C98)</f>
        <v>0</v>
      </c>
      <c r="T189" s="28" t="e">
        <f>R189+O189</f>
        <v>#VALUE!</v>
      </c>
      <c r="U189" s="29" t="e">
        <f>T189/F189</f>
        <v>#VALUE!</v>
      </c>
      <c r="V189" s="44" t="e">
        <f>IF(U189&gt;100%,((U189-1)*10000),0)</f>
        <v>#VALUE!</v>
      </c>
    </row>
    <row r="190" spans="1:23" x14ac:dyDescent="0.25">
      <c r="A190" s="63" t="s">
        <v>29</v>
      </c>
      <c r="B190" s="59" t="s">
        <v>170</v>
      </c>
      <c r="C190" s="59" t="s">
        <v>171</v>
      </c>
      <c r="D190" s="59">
        <v>501</v>
      </c>
      <c r="E190" s="11"/>
      <c r="F190" s="23">
        <f>D190*0.94</f>
        <v>470.94</v>
      </c>
      <c r="G190" s="24">
        <f>IF(O190="Not Found",0,F190)</f>
        <v>0</v>
      </c>
      <c r="H190" s="43"/>
      <c r="I190" s="43"/>
      <c r="J190" s="43"/>
      <c r="K190" s="43"/>
      <c r="L190" s="43"/>
      <c r="O190" s="26" t="str">
        <f>IFERROR(VLOOKUP(C:C,'Results Data'!A:F,6,FALSE), "Not Found")</f>
        <v>Not Found</v>
      </c>
      <c r="P190" s="27" t="str">
        <f>IFERROR(VLOOKUP(C:C,'Results Data'!A:L,12,FALSE), "Not Found")</f>
        <v>Not Found</v>
      </c>
      <c r="Q190" s="27" t="b">
        <f>AND('RIDE DATA'!$A$5&lt;'Registration Data'!$P72,'RIDE DATA'!$B$5&gt;'Registration Data'!$P72)</f>
        <v>0</v>
      </c>
      <c r="R190" s="27">
        <f>IF(Q190=TRUE,O190*0.03,0)</f>
        <v>0</v>
      </c>
      <c r="S190" s="25">
        <f>COUNTIF('Historical Registration Data'!D:D,'Registration Data'!C72)</f>
        <v>0</v>
      </c>
      <c r="T190" s="28" t="e">
        <f>R190+O190</f>
        <v>#VALUE!</v>
      </c>
      <c r="U190" s="29" t="e">
        <f>T190/F190</f>
        <v>#VALUE!</v>
      </c>
      <c r="V190" s="44" t="e">
        <f>IF(U190&gt;100%,((U190-1)*10000),0)</f>
        <v>#VALUE!</v>
      </c>
    </row>
    <row r="191" spans="1:23" x14ac:dyDescent="0.25">
      <c r="A191" s="63" t="s">
        <v>29</v>
      </c>
      <c r="B191" s="59" t="s">
        <v>92</v>
      </c>
      <c r="C191" s="59" t="s">
        <v>93</v>
      </c>
      <c r="D191" s="59">
        <v>312</v>
      </c>
      <c r="E191" s="11"/>
      <c r="F191" s="23">
        <f>D191*0.94</f>
        <v>293.27999999999997</v>
      </c>
      <c r="G191" s="24">
        <f>IF(O191="Not Found",0,F191)</f>
        <v>0</v>
      </c>
      <c r="H191" s="43" t="s">
        <v>620</v>
      </c>
      <c r="I191" s="43" t="s">
        <v>632</v>
      </c>
      <c r="J191" s="43" t="s">
        <v>635</v>
      </c>
      <c r="K191" s="43"/>
      <c r="L191" s="43"/>
      <c r="O191" s="26" t="str">
        <f>IFERROR(VLOOKUP(C:C,'Results Data'!A:F,6,FALSE), "Not Found")</f>
        <v>Not Found</v>
      </c>
      <c r="P191" s="27" t="str">
        <f>IFERROR(VLOOKUP(C:C,'Results Data'!A:L,12,FALSE), "Not Found")</f>
        <v>Not Found</v>
      </c>
      <c r="Q191" s="27" t="b">
        <f>AND('RIDE DATA'!$A$5&lt;'Registration Data'!$P33,'RIDE DATA'!$B$5&gt;'Registration Data'!$P33)</f>
        <v>0</v>
      </c>
      <c r="R191" s="27">
        <f>IF(Q191=TRUE,O191*0.03,0)</f>
        <v>0</v>
      </c>
      <c r="S191" s="25">
        <f>COUNTIF('Historical Registration Data'!D:D,'Registration Data'!C33)</f>
        <v>0</v>
      </c>
      <c r="T191" s="28" t="e">
        <f>R191+O191</f>
        <v>#VALUE!</v>
      </c>
      <c r="U191" s="29" t="e">
        <f>T191/F191</f>
        <v>#VALUE!</v>
      </c>
      <c r="V191" s="44" t="e">
        <f>IF(U191&gt;100%,((U191-1)*10000),0)</f>
        <v>#VALUE!</v>
      </c>
    </row>
    <row r="192" spans="1:23" x14ac:dyDescent="0.25">
      <c r="A192" s="66" t="s">
        <v>26</v>
      </c>
      <c r="B192" s="57" t="s">
        <v>559</v>
      </c>
      <c r="C192" s="57" t="s">
        <v>560</v>
      </c>
      <c r="D192" s="57">
        <v>350</v>
      </c>
      <c r="E192" s="5"/>
      <c r="F192" s="23">
        <f>D192*0.94</f>
        <v>329</v>
      </c>
      <c r="G192" s="24">
        <f>IF(O192="Not Found",0,F192)</f>
        <v>0</v>
      </c>
      <c r="H192" s="43" t="s">
        <v>624</v>
      </c>
      <c r="I192" s="43" t="s">
        <v>633</v>
      </c>
      <c r="J192" s="43"/>
      <c r="K192" s="43" t="s">
        <v>646</v>
      </c>
      <c r="L192" s="43"/>
      <c r="O192" s="26" t="str">
        <f>IFERROR(VLOOKUP(C:C,'Results Data'!A:F,6,FALSE), "Not Found")</f>
        <v>Not Found</v>
      </c>
      <c r="P192" s="27" t="str">
        <f>IFERROR(VLOOKUP(C:C,'Results Data'!A:L,12,FALSE), "Not Found")</f>
        <v>Not Found</v>
      </c>
      <c r="Q192" s="27" t="b">
        <f>AND('RIDE DATA'!$A$5&lt;'Registration Data'!$P273,'RIDE DATA'!$B$5&gt;'Registration Data'!$P273)</f>
        <v>0</v>
      </c>
      <c r="R192" s="27">
        <f>IF(Q192=TRUE,O192*0.03,0)</f>
        <v>0</v>
      </c>
      <c r="S192" s="25">
        <f>COUNTIF('Historical Registration Data'!D:D,'Registration Data'!C273)</f>
        <v>0</v>
      </c>
      <c r="T192" s="28" t="e">
        <f>R192+O192</f>
        <v>#VALUE!</v>
      </c>
      <c r="U192" s="29" t="e">
        <f>T192/F192</f>
        <v>#VALUE!</v>
      </c>
      <c r="V192" s="44" t="e">
        <f>IF(U192&gt;100%,((U192-1)*10000),0)</f>
        <v>#VALUE!</v>
      </c>
      <c r="W192" s="5"/>
    </row>
    <row r="193" spans="1:23" x14ac:dyDescent="0.25">
      <c r="A193" s="56" t="s">
        <v>25</v>
      </c>
      <c r="B193" s="57" t="s">
        <v>359</v>
      </c>
      <c r="C193" s="57" t="s">
        <v>360</v>
      </c>
      <c r="D193" s="57">
        <v>513</v>
      </c>
      <c r="E193" s="5"/>
      <c r="F193" s="23">
        <f>D193*0.94</f>
        <v>482.21999999999997</v>
      </c>
      <c r="G193" s="24">
        <f>IF(O193="Not Found",0,F193)</f>
        <v>0</v>
      </c>
      <c r="H193" s="43"/>
      <c r="I193" s="43"/>
      <c r="J193" s="43"/>
      <c r="K193" s="43"/>
      <c r="L193" s="43"/>
      <c r="O193" s="26" t="str">
        <f>IFERROR(VLOOKUP(C:C,'Results Data'!A:F,6,FALSE), "Not Found")</f>
        <v>Not Found</v>
      </c>
      <c r="P193" s="27" t="str">
        <f>IFERROR(VLOOKUP(C:C,'Results Data'!A:L,12,FALSE), "Not Found")</f>
        <v>Not Found</v>
      </c>
      <c r="Q193" s="27" t="b">
        <f>AND('RIDE DATA'!$A$5&lt;'Registration Data'!$P169,'RIDE DATA'!$B$5&gt;'Registration Data'!$P169)</f>
        <v>0</v>
      </c>
      <c r="R193" s="27">
        <f>IF(Q193=TRUE,O193*0.03,0)</f>
        <v>0</v>
      </c>
      <c r="S193" s="25">
        <f>COUNTIF('Historical Registration Data'!D:D,'Registration Data'!C169)</f>
        <v>0</v>
      </c>
      <c r="T193" s="28" t="e">
        <f>R193+O193</f>
        <v>#VALUE!</v>
      </c>
      <c r="U193" s="29" t="e">
        <f>T193/F193</f>
        <v>#VALUE!</v>
      </c>
      <c r="V193" s="44" t="e">
        <f>IF(U193&gt;100%,((U193-1)*10000),0)</f>
        <v>#VALUE!</v>
      </c>
      <c r="W193" s="5"/>
    </row>
    <row r="194" spans="1:23" x14ac:dyDescent="0.25">
      <c r="A194" s="58" t="s">
        <v>25</v>
      </c>
      <c r="B194" s="59" t="s">
        <v>84</v>
      </c>
      <c r="C194" s="59" t="s">
        <v>85</v>
      </c>
      <c r="D194" s="59">
        <v>304</v>
      </c>
      <c r="E194" s="11"/>
      <c r="F194" s="23">
        <f>D194*0.94</f>
        <v>285.76</v>
      </c>
      <c r="G194" s="24">
        <f>IF(O194="Not Found",0,F194)</f>
        <v>0</v>
      </c>
      <c r="H194" s="43" t="s">
        <v>631</v>
      </c>
      <c r="I194" s="43" t="s">
        <v>625</v>
      </c>
      <c r="J194" s="43"/>
      <c r="K194" s="43"/>
      <c r="L194" s="43" t="s">
        <v>640</v>
      </c>
      <c r="O194" s="26" t="str">
        <f>IFERROR(VLOOKUP(C:C,'Results Data'!A:F,6,FALSE), "Not Found")</f>
        <v>Not Found</v>
      </c>
      <c r="P194" s="27" t="str">
        <f>IFERROR(VLOOKUP(C:C,'Results Data'!A:L,12,FALSE), "Not Found")</f>
        <v>Not Found</v>
      </c>
      <c r="Q194" s="27" t="b">
        <f>AND('RIDE DATA'!$A$5&lt;'Registration Data'!$P29,'RIDE DATA'!$B$5&gt;'Registration Data'!$P29)</f>
        <v>0</v>
      </c>
      <c r="R194" s="27">
        <f>IF(Q194=TRUE,O194*0.03,0)</f>
        <v>0</v>
      </c>
      <c r="S194" s="25">
        <f>COUNTIF('Historical Registration Data'!D:D,'Registration Data'!C29)</f>
        <v>0</v>
      </c>
      <c r="T194" s="28" t="e">
        <f>R194+O194</f>
        <v>#VALUE!</v>
      </c>
      <c r="U194" s="29" t="e">
        <f>T194/F194</f>
        <v>#VALUE!</v>
      </c>
      <c r="V194" s="44" t="e">
        <f>IF(U194&gt;100%,((U194-1)*10000),0)</f>
        <v>#VALUE!</v>
      </c>
    </row>
    <row r="195" spans="1:23" x14ac:dyDescent="0.25">
      <c r="A195" s="56" t="s">
        <v>25</v>
      </c>
      <c r="B195" s="57" t="s">
        <v>606</v>
      </c>
      <c r="C195" s="57" t="s">
        <v>607</v>
      </c>
      <c r="D195" s="57">
        <v>403</v>
      </c>
      <c r="E195"/>
      <c r="F195" s="23">
        <f>D195*0.94</f>
        <v>378.82</v>
      </c>
      <c r="G195" s="24">
        <f>IF(O195="Not Found",0,F195)</f>
        <v>0</v>
      </c>
      <c r="H195" s="43" t="s">
        <v>624</v>
      </c>
      <c r="I195" s="43" t="s">
        <v>621</v>
      </c>
      <c r="J195" s="43" t="s">
        <v>649</v>
      </c>
      <c r="K195" s="43"/>
      <c r="L195" s="43"/>
      <c r="O195" s="26" t="str">
        <f>IFERROR(VLOOKUP(C:C,'Results Data'!A:F,6,FALSE), "Not Found")</f>
        <v>Not Found</v>
      </c>
      <c r="P195" s="27" t="str">
        <f>IFERROR(VLOOKUP(C:C,'Results Data'!A:L,12,FALSE), "Not Found")</f>
        <v>Not Found</v>
      </c>
      <c r="Q195" s="27" t="b">
        <f>AND('RIDE DATA'!$A$5&lt;'Registration Data'!$P297,'RIDE DATA'!$B$5&gt;'Registration Data'!$P297)</f>
        <v>0</v>
      </c>
      <c r="R195" s="27">
        <f>IF(Q195=TRUE,O195*0.03,0)</f>
        <v>0</v>
      </c>
      <c r="S195" s="25">
        <f>COUNTIF('Historical Registration Data'!D:D,'Registration Data'!C297)</f>
        <v>0</v>
      </c>
      <c r="T195" s="28" t="e">
        <f>R195+O195</f>
        <v>#VALUE!</v>
      </c>
      <c r="U195" s="29" t="e">
        <f>T195/F195</f>
        <v>#VALUE!</v>
      </c>
      <c r="V195" s="44" t="e">
        <f>IF(U195&gt;100%,((U195-1)*10000),0)</f>
        <v>#VALUE!</v>
      </c>
      <c r="W195"/>
    </row>
    <row r="196" spans="1:23" x14ac:dyDescent="0.25">
      <c r="A196" s="61" t="s">
        <v>28</v>
      </c>
      <c r="B196" s="59" t="s">
        <v>130</v>
      </c>
      <c r="C196" s="59" t="s">
        <v>131</v>
      </c>
      <c r="D196" s="59">
        <v>313</v>
      </c>
      <c r="E196" s="11"/>
      <c r="F196" s="23">
        <f>D196*0.94</f>
        <v>294.21999999999997</v>
      </c>
      <c r="G196" s="24">
        <f>IF(O196="Not Found",0,F196)</f>
        <v>0</v>
      </c>
      <c r="H196" s="43" t="s">
        <v>631</v>
      </c>
      <c r="I196" s="43" t="s">
        <v>633</v>
      </c>
      <c r="J196" s="43"/>
      <c r="K196" s="43" t="s">
        <v>637</v>
      </c>
      <c r="L196" s="43"/>
      <c r="O196" s="26" t="str">
        <f>IFERROR(VLOOKUP(C:C,'Results Data'!A:F,6,FALSE), "Not Found")</f>
        <v>Not Found</v>
      </c>
      <c r="P196" s="27" t="str">
        <f>IFERROR(VLOOKUP(C:C,'Results Data'!A:L,12,FALSE), "Not Found")</f>
        <v>Not Found</v>
      </c>
      <c r="Q196" s="27" t="b">
        <f>AND('RIDE DATA'!$A$5&lt;'Registration Data'!$P52,'RIDE DATA'!$B$5&gt;'Registration Data'!$P52)</f>
        <v>0</v>
      </c>
      <c r="R196" s="27">
        <f>IF(Q196=TRUE,O196*0.03,0)</f>
        <v>0</v>
      </c>
      <c r="S196" s="25">
        <f>COUNTIF('Historical Registration Data'!D:D,'Registration Data'!C52)</f>
        <v>0</v>
      </c>
      <c r="T196" s="28" t="e">
        <f>R196+O196</f>
        <v>#VALUE!</v>
      </c>
      <c r="U196" s="29" t="e">
        <f>T196/F196</f>
        <v>#VALUE!</v>
      </c>
      <c r="V196" s="44" t="e">
        <f>IF(U196&gt;100%,((U196-1)*10000),0)</f>
        <v>#VALUE!</v>
      </c>
    </row>
    <row r="197" spans="1:23" x14ac:dyDescent="0.25">
      <c r="A197" s="62" t="s">
        <v>28</v>
      </c>
      <c r="B197" s="57" t="s">
        <v>616</v>
      </c>
      <c r="C197" s="57" t="s">
        <v>617</v>
      </c>
      <c r="D197" s="57">
        <v>289</v>
      </c>
      <c r="E197" s="5"/>
      <c r="F197" s="23">
        <f>D197*0.94</f>
        <v>271.65999999999997</v>
      </c>
      <c r="G197" s="24">
        <f>IF(O197="Not Found",0,F197)</f>
        <v>0</v>
      </c>
      <c r="H197" s="43" t="s">
        <v>647</v>
      </c>
      <c r="I197" s="43" t="s">
        <v>633</v>
      </c>
      <c r="J197" s="43"/>
      <c r="K197" s="43" t="s">
        <v>634</v>
      </c>
      <c r="L197" s="43"/>
      <c r="O197" s="26" t="str">
        <f>IFERROR(VLOOKUP(C:C,'Results Data'!A:F,6,FALSE), "Not Found")</f>
        <v>Not Found</v>
      </c>
      <c r="P197" s="27" t="str">
        <f>IFERROR(VLOOKUP(C:C,'Results Data'!A:L,12,FALSE), "Not Found")</f>
        <v>Not Found</v>
      </c>
      <c r="Q197" s="27" t="b">
        <f>AND('RIDE DATA'!$A$5&lt;'Registration Data'!$P302,'RIDE DATA'!$B$5&gt;'Registration Data'!$P302)</f>
        <v>0</v>
      </c>
      <c r="R197" s="27">
        <f>IF(Q197=TRUE,O197*0.03,0)</f>
        <v>0</v>
      </c>
      <c r="S197" s="25">
        <f>COUNTIF('Historical Registration Data'!D:D,'Registration Data'!C302)</f>
        <v>0</v>
      </c>
      <c r="T197" s="28" t="e">
        <f>R197+O197</f>
        <v>#VALUE!</v>
      </c>
      <c r="U197" s="29" t="e">
        <f>T197/F197</f>
        <v>#VALUE!</v>
      </c>
      <c r="V197" s="44" t="e">
        <f>IF(U197&gt;100%,((U197-1)*10000),0)</f>
        <v>#VALUE!</v>
      </c>
      <c r="W197" s="5"/>
    </row>
    <row r="198" spans="1:23" x14ac:dyDescent="0.25">
      <c r="A198" s="65" t="s">
        <v>26</v>
      </c>
      <c r="B198" s="59" t="s">
        <v>44</v>
      </c>
      <c r="C198" s="59" t="s">
        <v>45</v>
      </c>
      <c r="D198" s="59">
        <v>300</v>
      </c>
      <c r="E198" s="11"/>
      <c r="F198" s="23">
        <f>D198*0.94</f>
        <v>282</v>
      </c>
      <c r="G198" s="24">
        <f>IF(O198="Not Found",0,F198)</f>
        <v>0</v>
      </c>
      <c r="H198" s="43" t="s">
        <v>620</v>
      </c>
      <c r="I198" s="43" t="s">
        <v>621</v>
      </c>
      <c r="J198" s="43" t="s">
        <v>629</v>
      </c>
      <c r="K198" s="43"/>
      <c r="L198" s="43"/>
      <c r="O198" s="26" t="str">
        <f>IFERROR(VLOOKUP(C:C,'Results Data'!A:F,6,FALSE), "Not Found")</f>
        <v>Not Found</v>
      </c>
      <c r="P198" s="27" t="str">
        <f>IFERROR(VLOOKUP(C:C,'Results Data'!A:L,12,FALSE), "Not Found")</f>
        <v>Not Found</v>
      </c>
      <c r="Q198" s="27" t="b">
        <f>AND('RIDE DATA'!$A$5&lt;'Registration Data'!$P8,'RIDE DATA'!$B$5&gt;'Registration Data'!$P8)</f>
        <v>0</v>
      </c>
      <c r="R198" s="27">
        <f>IF(Q198=TRUE,O198*0.03,0)</f>
        <v>0</v>
      </c>
      <c r="S198" s="25">
        <f>COUNTIF('Historical Registration Data'!D:D,'Registration Data'!C8)</f>
        <v>0</v>
      </c>
      <c r="T198" s="28" t="e">
        <f>R198+O198</f>
        <v>#VALUE!</v>
      </c>
      <c r="U198" s="29" t="e">
        <f>T198/F198</f>
        <v>#VALUE!</v>
      </c>
      <c r="V198" s="44" t="e">
        <f>IF(U198&gt;100%,((U198-1)*10000),0)</f>
        <v>#VALUE!</v>
      </c>
    </row>
    <row r="199" spans="1:23" x14ac:dyDescent="0.25">
      <c r="A199" s="65" t="s">
        <v>26</v>
      </c>
      <c r="B199" s="59" t="s">
        <v>260</v>
      </c>
      <c r="C199" s="59" t="s">
        <v>261</v>
      </c>
      <c r="D199" s="59">
        <v>403</v>
      </c>
      <c r="E199" s="11"/>
      <c r="F199" s="23">
        <f>D199*0.94</f>
        <v>378.82</v>
      </c>
      <c r="G199" s="24">
        <f>IF(O199="Not Found",0,F199)</f>
        <v>0</v>
      </c>
      <c r="H199" s="43"/>
      <c r="I199" s="43"/>
      <c r="J199" s="43"/>
      <c r="K199" s="43"/>
      <c r="L199" s="43"/>
      <c r="O199" s="26" t="str">
        <f>IFERROR(VLOOKUP(C:C,'Results Data'!A:F,6,FALSE), "Not Found")</f>
        <v>Not Found</v>
      </c>
      <c r="P199" s="27" t="str">
        <f>IFERROR(VLOOKUP(C:C,'Results Data'!A:L,12,FALSE), "Not Found")</f>
        <v>Not Found</v>
      </c>
      <c r="Q199" s="27" t="b">
        <f>AND('RIDE DATA'!$A$5&lt;'Registration Data'!$P117,'RIDE DATA'!$B$5&gt;'Registration Data'!$P117)</f>
        <v>0</v>
      </c>
      <c r="R199" s="27">
        <f>IF(Q199=TRUE,O199*0.03,0)</f>
        <v>0</v>
      </c>
      <c r="S199" s="25">
        <f>COUNTIF('Historical Registration Data'!D:D,'Registration Data'!C117)</f>
        <v>0</v>
      </c>
      <c r="T199" s="28" t="e">
        <f>R199+O199</f>
        <v>#VALUE!</v>
      </c>
      <c r="U199" s="29" t="e">
        <f>T199/F199</f>
        <v>#VALUE!</v>
      </c>
      <c r="V199" s="44" t="e">
        <f>IF(U199&gt;100%,((U199-1)*10000),0)</f>
        <v>#VALUE!</v>
      </c>
    </row>
    <row r="200" spans="1:23" x14ac:dyDescent="0.25">
      <c r="A200" s="65" t="s">
        <v>26</v>
      </c>
      <c r="B200" s="59" t="s">
        <v>162</v>
      </c>
      <c r="C200" s="59" t="s">
        <v>163</v>
      </c>
      <c r="D200" s="59">
        <v>340</v>
      </c>
      <c r="E200" s="11"/>
      <c r="F200" s="23">
        <f>D200*0.94</f>
        <v>319.59999999999997</v>
      </c>
      <c r="G200" s="24">
        <f>IF(O200="Not Found",0,F200)</f>
        <v>0</v>
      </c>
      <c r="H200" s="43"/>
      <c r="I200" s="43"/>
      <c r="J200" s="43"/>
      <c r="K200" s="43"/>
      <c r="L200" s="43"/>
      <c r="O200" s="26" t="str">
        <f>IFERROR(VLOOKUP(C:C,'Results Data'!A:F,6,FALSE), "Not Found")</f>
        <v>Not Found</v>
      </c>
      <c r="P200" s="27" t="str">
        <f>IFERROR(VLOOKUP(C:C,'Results Data'!A:L,12,FALSE), "Not Found")</f>
        <v>Not Found</v>
      </c>
      <c r="Q200" s="27" t="b">
        <f>AND('RIDE DATA'!$A$5&lt;'Registration Data'!$P68,'RIDE DATA'!$B$5&gt;'Registration Data'!$P68)</f>
        <v>0</v>
      </c>
      <c r="R200" s="27">
        <f>IF(Q200=TRUE,O200*0.03,0)</f>
        <v>0</v>
      </c>
      <c r="S200" s="25">
        <f>COUNTIF('Historical Registration Data'!D:D,'Registration Data'!C68)</f>
        <v>0</v>
      </c>
      <c r="T200" s="28" t="e">
        <f>R200+O200</f>
        <v>#VALUE!</v>
      </c>
      <c r="U200" s="29" t="e">
        <f>T200/F200</f>
        <v>#VALUE!</v>
      </c>
      <c r="V200" s="44" t="e">
        <f>IF(U200&gt;100%,((U200-1)*10000),0)</f>
        <v>#VALUE!</v>
      </c>
    </row>
    <row r="201" spans="1:23" x14ac:dyDescent="0.25">
      <c r="A201" s="58" t="s">
        <v>25</v>
      </c>
      <c r="B201" s="59" t="s">
        <v>298</v>
      </c>
      <c r="C201" s="59" t="s">
        <v>298</v>
      </c>
      <c r="D201" s="59">
        <v>714</v>
      </c>
      <c r="E201" s="11"/>
      <c r="F201" s="23">
        <f>D201*0.94</f>
        <v>671.16</v>
      </c>
      <c r="G201" s="24">
        <f>IF(O201="Not Found",0,F201)</f>
        <v>0</v>
      </c>
      <c r="H201" s="43" t="s">
        <v>645</v>
      </c>
      <c r="I201" s="43"/>
      <c r="J201" s="43"/>
      <c r="K201" s="43"/>
      <c r="L201" s="43"/>
      <c r="O201" s="26" t="str">
        <f>IFERROR(VLOOKUP(C:C,'Results Data'!A:F,6,FALSE), "Not Found")</f>
        <v>Not Found</v>
      </c>
      <c r="P201" s="27" t="str">
        <f>IFERROR(VLOOKUP(C:C,'Results Data'!A:L,12,FALSE), "Not Found")</f>
        <v>Not Found</v>
      </c>
      <c r="Q201" s="27" t="b">
        <f>AND('RIDE DATA'!$A$5&lt;'Registration Data'!$P136,'RIDE DATA'!$B$5&gt;'Registration Data'!$P136)</f>
        <v>0</v>
      </c>
      <c r="R201" s="27">
        <f>IF(Q201=TRUE,O201*0.03,0)</f>
        <v>0</v>
      </c>
      <c r="S201" s="25">
        <f>COUNTIF('Historical Registration Data'!D:D,'Registration Data'!C136)</f>
        <v>0</v>
      </c>
      <c r="T201" s="28" t="e">
        <f>R201+O201</f>
        <v>#VALUE!</v>
      </c>
      <c r="U201" s="29" t="e">
        <f>T201/F201</f>
        <v>#VALUE!</v>
      </c>
      <c r="V201" s="44" t="e">
        <f>IF(U201&gt;100%,((U201-1)*10000),0)</f>
        <v>#VALUE!</v>
      </c>
    </row>
    <row r="202" spans="1:23" x14ac:dyDescent="0.25">
      <c r="A202" s="58" t="s">
        <v>25</v>
      </c>
      <c r="B202" s="59" t="s">
        <v>54</v>
      </c>
      <c r="C202" s="59" t="s">
        <v>55</v>
      </c>
      <c r="D202" s="59">
        <v>386</v>
      </c>
      <c r="E202" s="11"/>
      <c r="F202" s="23">
        <f>D202*0.94</f>
        <v>362.84</v>
      </c>
      <c r="G202" s="24">
        <f>IF(O202="Not Found",0,F202)</f>
        <v>0</v>
      </c>
      <c r="H202" s="43"/>
      <c r="I202" s="43"/>
      <c r="J202" s="43"/>
      <c r="K202" s="43"/>
      <c r="L202" s="43"/>
      <c r="O202" s="26" t="str">
        <f>IFERROR(VLOOKUP(C:C,'Results Data'!A:F,6,FALSE), "Not Found")</f>
        <v>Not Found</v>
      </c>
      <c r="P202" s="27" t="str">
        <f>IFERROR(VLOOKUP(C:C,'Results Data'!A:L,12,FALSE), "Not Found")</f>
        <v>Not Found</v>
      </c>
      <c r="Q202" s="27" t="b">
        <f>AND('RIDE DATA'!$A$5&lt;'Registration Data'!$P13,'RIDE DATA'!$B$5&gt;'Registration Data'!$P13)</f>
        <v>0</v>
      </c>
      <c r="R202" s="27">
        <f>IF(Q202=TRUE,O202*0.03,0)</f>
        <v>0</v>
      </c>
      <c r="S202" s="25">
        <f>COUNTIF('Historical Registration Data'!D:D,'Registration Data'!C13)</f>
        <v>0</v>
      </c>
      <c r="T202" s="28" t="e">
        <f>R202+O202</f>
        <v>#VALUE!</v>
      </c>
      <c r="U202" s="29" t="e">
        <f>T202/F202</f>
        <v>#VALUE!</v>
      </c>
      <c r="V202" s="44" t="e">
        <f>IF(U202&gt;100%,((U202-1)*10000),0)</f>
        <v>#VALUE!</v>
      </c>
    </row>
    <row r="203" spans="1:23" x14ac:dyDescent="0.25">
      <c r="A203" s="61" t="s">
        <v>28</v>
      </c>
      <c r="B203" s="59" t="s">
        <v>82</v>
      </c>
      <c r="C203" s="59" t="s">
        <v>83</v>
      </c>
      <c r="D203" s="59">
        <v>450</v>
      </c>
      <c r="E203" s="11"/>
      <c r="F203" s="23">
        <f>D203*0.94</f>
        <v>423</v>
      </c>
      <c r="G203" s="24">
        <f>IF(O203="Not Found",0,F203)</f>
        <v>0</v>
      </c>
      <c r="H203" s="43" t="s">
        <v>620</v>
      </c>
      <c r="I203" s="43" t="s">
        <v>627</v>
      </c>
      <c r="J203" s="43"/>
      <c r="K203" s="43"/>
      <c r="L203" s="43" t="s">
        <v>639</v>
      </c>
      <c r="O203" s="26" t="str">
        <f>IFERROR(VLOOKUP(C:C,'Results Data'!A:F,6,FALSE), "Not Found")</f>
        <v>Not Found</v>
      </c>
      <c r="P203" s="27" t="str">
        <f>IFERROR(VLOOKUP(C:C,'Results Data'!A:L,12,FALSE), "Not Found")</f>
        <v>Not Found</v>
      </c>
      <c r="Q203" s="27" t="b">
        <f>AND('RIDE DATA'!$A$5&lt;'Registration Data'!$P28,'RIDE DATA'!$B$5&gt;'Registration Data'!$P28)</f>
        <v>0</v>
      </c>
      <c r="R203" s="27">
        <f>IF(Q203=TRUE,O203*0.03,0)</f>
        <v>0</v>
      </c>
      <c r="S203" s="25">
        <f>COUNTIF('Historical Registration Data'!D:D,'Registration Data'!C28)</f>
        <v>0</v>
      </c>
      <c r="T203" s="28" t="e">
        <f>R203+O203</f>
        <v>#VALUE!</v>
      </c>
      <c r="U203" s="29" t="e">
        <f>T203/F203</f>
        <v>#VALUE!</v>
      </c>
      <c r="V203" s="44" t="e">
        <f>IF(U203&gt;100%,((U203-1)*10000),0)</f>
        <v>#VALUE!</v>
      </c>
    </row>
    <row r="204" spans="1:23" x14ac:dyDescent="0.25">
      <c r="A204" s="66" t="s">
        <v>26</v>
      </c>
      <c r="B204" s="57" t="s">
        <v>403</v>
      </c>
      <c r="C204" s="57" t="s">
        <v>404</v>
      </c>
      <c r="D204" s="57">
        <v>470</v>
      </c>
      <c r="E204" s="5"/>
      <c r="F204" s="23">
        <f>D204*0.94</f>
        <v>441.79999999999995</v>
      </c>
      <c r="G204" s="24">
        <f>IF(O204="Not Found",0,F204)</f>
        <v>0</v>
      </c>
      <c r="H204" s="43"/>
      <c r="I204" s="43"/>
      <c r="J204" s="43"/>
      <c r="K204" s="43"/>
      <c r="L204" s="43"/>
      <c r="O204" s="26" t="str">
        <f>IFERROR(VLOOKUP(C:C,'Results Data'!A:F,6,FALSE), "Not Found")</f>
        <v>Not Found</v>
      </c>
      <c r="P204" s="27" t="str">
        <f>IFERROR(VLOOKUP(C:C,'Results Data'!A:L,12,FALSE), "Not Found")</f>
        <v>Not Found</v>
      </c>
      <c r="Q204" s="27" t="b">
        <f>AND('RIDE DATA'!$A$5&lt;'Registration Data'!$P191,'RIDE DATA'!$B$5&gt;'Registration Data'!$P191)</f>
        <v>0</v>
      </c>
      <c r="R204" s="27">
        <f>IF(Q204=TRUE,O204*0.03,0)</f>
        <v>0</v>
      </c>
      <c r="S204" s="25">
        <f>COUNTIF('Historical Registration Data'!D:D,'Registration Data'!C191)</f>
        <v>0</v>
      </c>
      <c r="T204" s="28" t="e">
        <f>R204+O204</f>
        <v>#VALUE!</v>
      </c>
      <c r="U204" s="29" t="e">
        <f>T204/F204</f>
        <v>#VALUE!</v>
      </c>
      <c r="V204" s="44" t="e">
        <f>IF(U204&gt;100%,((U204-1)*10000),0)</f>
        <v>#VALUE!</v>
      </c>
      <c r="W204" s="5"/>
    </row>
    <row r="205" spans="1:23" x14ac:dyDescent="0.25">
      <c r="A205" s="62" t="s">
        <v>28</v>
      </c>
      <c r="B205" s="57" t="s">
        <v>590</v>
      </c>
      <c r="C205" s="57" t="s">
        <v>591</v>
      </c>
      <c r="D205" s="57">
        <v>478</v>
      </c>
      <c r="E205" s="5"/>
      <c r="F205" s="23">
        <f>D205*0.94</f>
        <v>449.32</v>
      </c>
      <c r="G205" s="24">
        <f>IF(O205="Not Found",0,F205)</f>
        <v>0</v>
      </c>
      <c r="H205" s="43" t="s">
        <v>620</v>
      </c>
      <c r="I205" s="43" t="s">
        <v>627</v>
      </c>
      <c r="J205" s="43"/>
      <c r="K205" s="43"/>
      <c r="L205" s="43" t="s">
        <v>628</v>
      </c>
      <c r="O205" s="26" t="str">
        <f>IFERROR(VLOOKUP(C:C,'Results Data'!A:F,6,FALSE), "Not Found")</f>
        <v>Not Found</v>
      </c>
      <c r="P205" s="27" t="str">
        <f>IFERROR(VLOOKUP(C:C,'Results Data'!A:L,12,FALSE), "Not Found")</f>
        <v>Not Found</v>
      </c>
      <c r="Q205" s="27" t="b">
        <f>AND('RIDE DATA'!$A$5&lt;'Registration Data'!$P289,'RIDE DATA'!$B$5&gt;'Registration Data'!$P289)</f>
        <v>0</v>
      </c>
      <c r="R205" s="27">
        <f>IF(Q205=TRUE,O205*0.03,0)</f>
        <v>0</v>
      </c>
      <c r="S205" s="25">
        <f>COUNTIF('Historical Registration Data'!D:D,'Registration Data'!C289)</f>
        <v>0</v>
      </c>
      <c r="T205" s="28" t="e">
        <f>R205+O205</f>
        <v>#VALUE!</v>
      </c>
      <c r="U205" s="29" t="e">
        <f>T205/F205</f>
        <v>#VALUE!</v>
      </c>
      <c r="V205" s="44" t="e">
        <f>IF(U205&gt;100%,((U205-1)*10000),0)</f>
        <v>#VALUE!</v>
      </c>
      <c r="W205" s="5"/>
    </row>
    <row r="206" spans="1:23" x14ac:dyDescent="0.25">
      <c r="A206" s="58" t="s">
        <v>25</v>
      </c>
      <c r="B206" s="59" t="s">
        <v>240</v>
      </c>
      <c r="C206" s="59" t="s">
        <v>241</v>
      </c>
      <c r="D206" s="59">
        <v>550</v>
      </c>
      <c r="E206" s="11"/>
      <c r="F206" s="23">
        <f>D206*0.94</f>
        <v>517</v>
      </c>
      <c r="G206" s="24">
        <f>IF(O206="Not Found",0,F206)</f>
        <v>0</v>
      </c>
      <c r="H206" s="43" t="s">
        <v>620</v>
      </c>
      <c r="I206" s="43" t="s">
        <v>621</v>
      </c>
      <c r="J206" s="43" t="s">
        <v>623</v>
      </c>
      <c r="K206" s="43"/>
      <c r="L206" s="43"/>
      <c r="O206" s="26" t="str">
        <f>IFERROR(VLOOKUP(C:C,'Results Data'!A:F,6,FALSE), "Not Found")</f>
        <v>Not Found</v>
      </c>
      <c r="P206" s="27" t="str">
        <f>IFERROR(VLOOKUP(C:C,'Results Data'!A:L,12,FALSE), "Not Found")</f>
        <v>Not Found</v>
      </c>
      <c r="Q206" s="27" t="b">
        <f>AND('RIDE DATA'!$A$5&lt;'Registration Data'!$P107,'RIDE DATA'!$B$5&gt;'Registration Data'!$P107)</f>
        <v>0</v>
      </c>
      <c r="R206" s="27">
        <f>IF(Q206=TRUE,O206*0.03,0)</f>
        <v>0</v>
      </c>
      <c r="S206" s="25">
        <f>COUNTIF('Historical Registration Data'!D:D,'Registration Data'!C107)</f>
        <v>0</v>
      </c>
      <c r="T206" s="28" t="e">
        <f>R206+O206</f>
        <v>#VALUE!</v>
      </c>
      <c r="U206" s="29" t="e">
        <f>T206/F206</f>
        <v>#VALUE!</v>
      </c>
      <c r="V206" s="44" t="e">
        <f>IF(U206&gt;100%,((U206-1)*10000),0)</f>
        <v>#VALUE!</v>
      </c>
    </row>
    <row r="207" spans="1:23" x14ac:dyDescent="0.25">
      <c r="A207" s="56" t="s">
        <v>25</v>
      </c>
      <c r="B207" s="57" t="s">
        <v>463</v>
      </c>
      <c r="C207" s="57" t="s">
        <v>464</v>
      </c>
      <c r="D207" s="57">
        <v>320</v>
      </c>
      <c r="E207" s="5"/>
      <c r="F207" s="23">
        <f>D207*0.94</f>
        <v>300.79999999999995</v>
      </c>
      <c r="G207" s="24">
        <f>IF(O207="Not Found",0,F207)</f>
        <v>0</v>
      </c>
      <c r="H207" s="43" t="s">
        <v>620</v>
      </c>
      <c r="I207" s="43"/>
      <c r="J207" s="43"/>
      <c r="K207" s="43"/>
      <c r="L207" s="43"/>
      <c r="O207" s="26" t="str">
        <f>IFERROR(VLOOKUP(C:C,'Results Data'!A:F,6,FALSE), "Not Found")</f>
        <v>Not Found</v>
      </c>
      <c r="P207" s="27" t="str">
        <f>IFERROR(VLOOKUP(C:C,'Results Data'!A:L,12,FALSE), "Not Found")</f>
        <v>Not Found</v>
      </c>
      <c r="Q207" s="27" t="b">
        <f>AND('RIDE DATA'!$A$5&lt;'Registration Data'!$P222,'RIDE DATA'!$B$5&gt;'Registration Data'!$P222)</f>
        <v>0</v>
      </c>
      <c r="R207" s="27">
        <f>IF(Q207=TRUE,O207*0.03,0)</f>
        <v>0</v>
      </c>
      <c r="S207" s="25">
        <f>COUNTIF('Historical Registration Data'!D:D,'Registration Data'!C222)</f>
        <v>0</v>
      </c>
      <c r="T207" s="28" t="e">
        <f>R207+O207</f>
        <v>#VALUE!</v>
      </c>
      <c r="U207" s="29" t="e">
        <f>T207/F207</f>
        <v>#VALUE!</v>
      </c>
      <c r="V207" s="44" t="e">
        <f>IF(U207&gt;100%,((U207-1)*10000),0)</f>
        <v>#VALUE!</v>
      </c>
      <c r="W207" s="5"/>
    </row>
    <row r="208" spans="1:23" x14ac:dyDescent="0.25">
      <c r="A208" s="61" t="s">
        <v>28</v>
      </c>
      <c r="B208" s="59" t="s">
        <v>72</v>
      </c>
      <c r="C208" s="59" t="s">
        <v>73</v>
      </c>
      <c r="D208" s="59">
        <v>388</v>
      </c>
      <c r="E208" s="11"/>
      <c r="F208" s="23">
        <f>D208*0.94</f>
        <v>364.71999999999997</v>
      </c>
      <c r="G208" s="24">
        <f>IF(O208="Not Found",0,F208)</f>
        <v>0</v>
      </c>
      <c r="H208" s="43" t="s">
        <v>620</v>
      </c>
      <c r="I208" s="43" t="s">
        <v>627</v>
      </c>
      <c r="J208" s="43"/>
      <c r="K208" s="43"/>
      <c r="L208" s="43" t="s">
        <v>636</v>
      </c>
      <c r="O208" s="26" t="str">
        <f>IFERROR(VLOOKUP(C:C,'Results Data'!A:F,6,FALSE), "Not Found")</f>
        <v>Not Found</v>
      </c>
      <c r="P208" s="27" t="str">
        <f>IFERROR(VLOOKUP(C:C,'Results Data'!A:L,12,FALSE), "Not Found")</f>
        <v>Not Found</v>
      </c>
      <c r="Q208" s="27" t="b">
        <f>AND('RIDE DATA'!$A$5&lt;'Registration Data'!$P23,'RIDE DATA'!$B$5&gt;'Registration Data'!$P23)</f>
        <v>0</v>
      </c>
      <c r="R208" s="27">
        <f>IF(Q208=TRUE,O208*0.03,0)</f>
        <v>0</v>
      </c>
      <c r="S208" s="25">
        <f>COUNTIF('Historical Registration Data'!D:D,'Registration Data'!C23)</f>
        <v>0</v>
      </c>
      <c r="T208" s="28" t="e">
        <f>R208+O208</f>
        <v>#VALUE!</v>
      </c>
      <c r="U208" s="29" t="e">
        <f>T208/F208</f>
        <v>#VALUE!</v>
      </c>
      <c r="V208" s="44" t="e">
        <f>IF(U208&gt;100%,((U208-1)*10000),0)</f>
        <v>#VALUE!</v>
      </c>
    </row>
    <row r="209" spans="1:23" x14ac:dyDescent="0.25">
      <c r="A209" s="58" t="s">
        <v>25</v>
      </c>
      <c r="B209" s="59" t="s">
        <v>248</v>
      </c>
      <c r="C209" s="59" t="s">
        <v>249</v>
      </c>
      <c r="D209" s="59">
        <v>611</v>
      </c>
      <c r="E209" s="11"/>
      <c r="F209" s="23">
        <f>D209*0.94</f>
        <v>574.33999999999992</v>
      </c>
      <c r="G209" s="24">
        <f>IF(O209="Not Found",0,F209)</f>
        <v>0</v>
      </c>
      <c r="H209" s="43" t="s">
        <v>620</v>
      </c>
      <c r="I209" s="43" t="s">
        <v>633</v>
      </c>
      <c r="J209" s="43"/>
      <c r="K209" s="43" t="s">
        <v>634</v>
      </c>
      <c r="L209" s="43"/>
      <c r="O209" s="26" t="str">
        <f>IFERROR(VLOOKUP(C:C,'Results Data'!A:F,6,FALSE), "Not Found")</f>
        <v>Not Found</v>
      </c>
      <c r="P209" s="27" t="str">
        <f>IFERROR(VLOOKUP(C:C,'Results Data'!A:L,12,FALSE), "Not Found")</f>
        <v>Not Found</v>
      </c>
      <c r="Q209" s="27" t="b">
        <f>AND('RIDE DATA'!$A$5&lt;'Registration Data'!$P111,'RIDE DATA'!$B$5&gt;'Registration Data'!$P111)</f>
        <v>0</v>
      </c>
      <c r="R209" s="27">
        <f>IF(Q209=TRUE,O209*0.03,0)</f>
        <v>0</v>
      </c>
      <c r="S209" s="25">
        <f>COUNTIF('Historical Registration Data'!D:D,'Registration Data'!C111)</f>
        <v>0</v>
      </c>
      <c r="T209" s="28" t="e">
        <f>R209+O209</f>
        <v>#VALUE!</v>
      </c>
      <c r="U209" s="29" t="e">
        <f>T209/F209</f>
        <v>#VALUE!</v>
      </c>
      <c r="V209" s="44" t="e">
        <f>IF(U209&gt;100%,((U209-1)*10000),0)</f>
        <v>#VALUE!</v>
      </c>
    </row>
    <row r="210" spans="1:23" x14ac:dyDescent="0.25">
      <c r="A210" s="66" t="s">
        <v>26</v>
      </c>
      <c r="B210" s="57" t="s">
        <v>581</v>
      </c>
      <c r="C210" s="57" t="s">
        <v>582</v>
      </c>
      <c r="D210" s="57">
        <v>293</v>
      </c>
      <c r="E210" s="5"/>
      <c r="F210" s="23">
        <f>D210*0.94</f>
        <v>275.41999999999996</v>
      </c>
      <c r="G210" s="24">
        <f>IF(O210="Not Found",0,F210)</f>
        <v>0</v>
      </c>
      <c r="H210" s="43" t="s">
        <v>645</v>
      </c>
      <c r="I210" s="43" t="s">
        <v>633</v>
      </c>
      <c r="J210" s="43"/>
      <c r="K210" s="43" t="s">
        <v>651</v>
      </c>
      <c r="L210" s="43"/>
      <c r="O210" s="26" t="str">
        <f>IFERROR(VLOOKUP(C:C,'Results Data'!A:F,6,FALSE), "Not Found")</f>
        <v>Not Found</v>
      </c>
      <c r="P210" s="27" t="str">
        <f>IFERROR(VLOOKUP(C:C,'Results Data'!A:L,12,FALSE), "Not Found")</f>
        <v>Not Found</v>
      </c>
      <c r="Q210" s="27" t="b">
        <f>AND('RIDE DATA'!$A$5&lt;'Registration Data'!$P284,'RIDE DATA'!$B$5&gt;'Registration Data'!$P284)</f>
        <v>0</v>
      </c>
      <c r="R210" s="27">
        <f>IF(Q210=TRUE,O210*0.03,0)</f>
        <v>0</v>
      </c>
      <c r="S210" s="25">
        <f>COUNTIF('Historical Registration Data'!D:D,'Registration Data'!C284)</f>
        <v>0</v>
      </c>
      <c r="T210" s="28" t="e">
        <f>R210+O210</f>
        <v>#VALUE!</v>
      </c>
      <c r="U210" s="29" t="e">
        <f>T210/F210</f>
        <v>#VALUE!</v>
      </c>
      <c r="V210" s="44" t="e">
        <f>IF(U210&gt;100%,((U210-1)*10000),0)</f>
        <v>#VALUE!</v>
      </c>
      <c r="W210" s="5"/>
    </row>
    <row r="211" spans="1:23" x14ac:dyDescent="0.25">
      <c r="A211" s="63" t="s">
        <v>29</v>
      </c>
      <c r="B211" s="59" t="s">
        <v>274</v>
      </c>
      <c r="C211" s="59" t="s">
        <v>275</v>
      </c>
      <c r="D211" s="59">
        <v>325</v>
      </c>
      <c r="E211" s="11"/>
      <c r="F211" s="23">
        <f>D211*0.94</f>
        <v>305.5</v>
      </c>
      <c r="G211" s="24">
        <f>IF(O211="Not Found",0,F211)</f>
        <v>0</v>
      </c>
      <c r="H211" s="43" t="s">
        <v>620</v>
      </c>
      <c r="I211" s="43" t="s">
        <v>625</v>
      </c>
      <c r="J211" s="43"/>
      <c r="K211" s="43"/>
      <c r="L211" s="43"/>
      <c r="O211" s="26" t="str">
        <f>IFERROR(VLOOKUP(C:C,'Results Data'!A:F,6,FALSE), "Not Found")</f>
        <v>Not Found</v>
      </c>
      <c r="P211" s="27" t="str">
        <f>IFERROR(VLOOKUP(C:C,'Results Data'!A:L,12,FALSE), "Not Found")</f>
        <v>Not Found</v>
      </c>
      <c r="Q211" s="27" t="b">
        <f>AND('RIDE DATA'!$A$5&lt;'Registration Data'!$P124,'RIDE DATA'!$B$5&gt;'Registration Data'!$P124)</f>
        <v>0</v>
      </c>
      <c r="R211" s="27">
        <f>IF(Q211=TRUE,O211*0.03,0)</f>
        <v>0</v>
      </c>
      <c r="S211" s="25">
        <f>COUNTIF('Historical Registration Data'!D:D,'Registration Data'!C124)</f>
        <v>0</v>
      </c>
      <c r="T211" s="28" t="e">
        <f>R211+O211</f>
        <v>#VALUE!</v>
      </c>
      <c r="U211" s="29" t="e">
        <f>T211/F211</f>
        <v>#VALUE!</v>
      </c>
      <c r="V211" s="44" t="e">
        <f>IF(U211&gt;100%,((U211-1)*10000),0)</f>
        <v>#VALUE!</v>
      </c>
    </row>
    <row r="212" spans="1:23" x14ac:dyDescent="0.25">
      <c r="A212" s="58" t="s">
        <v>25</v>
      </c>
      <c r="B212" s="59" t="s">
        <v>52</v>
      </c>
      <c r="C212" s="59" t="s">
        <v>53</v>
      </c>
      <c r="D212" s="59">
        <v>325</v>
      </c>
      <c r="E212" s="11"/>
      <c r="F212" s="23">
        <f>D212*0.94</f>
        <v>305.5</v>
      </c>
      <c r="G212" s="24">
        <f>IF(O212="Not Found",0,F212)</f>
        <v>0</v>
      </c>
      <c r="H212" s="43" t="s">
        <v>620</v>
      </c>
      <c r="I212" s="43" t="s">
        <v>621</v>
      </c>
      <c r="J212" s="43" t="s">
        <v>630</v>
      </c>
      <c r="K212" s="43"/>
      <c r="L212" s="43"/>
      <c r="O212" s="26" t="str">
        <f>IFERROR(VLOOKUP(C:C,'Results Data'!A:F,6,FALSE), "Not Found")</f>
        <v>Not Found</v>
      </c>
      <c r="P212" s="27" t="str">
        <f>IFERROR(VLOOKUP(C:C,'Results Data'!A:L,12,FALSE), "Not Found")</f>
        <v>Not Found</v>
      </c>
      <c r="Q212" s="27" t="b">
        <f>AND('RIDE DATA'!$A$5&lt;'Registration Data'!$P12,'RIDE DATA'!$B$5&gt;'Registration Data'!$P12)</f>
        <v>0</v>
      </c>
      <c r="R212" s="27">
        <f>IF(Q212=TRUE,O212*0.03,0)</f>
        <v>0</v>
      </c>
      <c r="S212" s="25">
        <f>COUNTIF('Historical Registration Data'!D:D,'Registration Data'!C12)</f>
        <v>0</v>
      </c>
      <c r="T212" s="28" t="e">
        <f>R212+O212</f>
        <v>#VALUE!</v>
      </c>
      <c r="U212" s="29" t="e">
        <f>T212/F212</f>
        <v>#VALUE!</v>
      </c>
      <c r="V212" s="44" t="e">
        <f>IF(U212&gt;100%,((U212-1)*10000),0)</f>
        <v>#VALUE!</v>
      </c>
    </row>
    <row r="213" spans="1:23" x14ac:dyDescent="0.25">
      <c r="A213" s="66" t="s">
        <v>26</v>
      </c>
      <c r="B213" s="57" t="s">
        <v>441</v>
      </c>
      <c r="C213" s="57" t="s">
        <v>442</v>
      </c>
      <c r="D213" s="57">
        <v>304</v>
      </c>
      <c r="E213" s="5"/>
      <c r="F213" s="23">
        <f>D213*0.94</f>
        <v>285.76</v>
      </c>
      <c r="G213" s="24">
        <f>IF(O213="Not Found",0,F213)</f>
        <v>0</v>
      </c>
      <c r="H213" s="43"/>
      <c r="I213" s="43"/>
      <c r="J213" s="43"/>
      <c r="K213" s="43"/>
      <c r="L213" s="43"/>
      <c r="O213" s="26" t="str">
        <f>IFERROR(VLOOKUP(C:C,'Results Data'!A:F,6,FALSE), "Not Found")</f>
        <v>Not Found</v>
      </c>
      <c r="P213" s="27" t="str">
        <f>IFERROR(VLOOKUP(C:C,'Results Data'!A:L,12,FALSE), "Not Found")</f>
        <v>Not Found</v>
      </c>
      <c r="Q213" s="27" t="b">
        <f>AND('RIDE DATA'!$A$5&lt;'Registration Data'!$P211,'RIDE DATA'!$B$5&gt;'Registration Data'!$P211)</f>
        <v>0</v>
      </c>
      <c r="R213" s="27">
        <f>IF(Q213=TRUE,O213*0.03,0)</f>
        <v>0</v>
      </c>
      <c r="S213" s="25">
        <f>COUNTIF('Historical Registration Data'!D:D,'Registration Data'!C211)</f>
        <v>0</v>
      </c>
      <c r="T213" s="28" t="e">
        <f>R213+O213</f>
        <v>#VALUE!</v>
      </c>
      <c r="U213" s="29" t="e">
        <f>T213/F213</f>
        <v>#VALUE!</v>
      </c>
      <c r="V213" s="44" t="e">
        <f>IF(U213&gt;100%,((U213-1)*10000),0)</f>
        <v>#VALUE!</v>
      </c>
      <c r="W213" s="5"/>
    </row>
    <row r="214" spans="1:23" x14ac:dyDescent="0.25">
      <c r="A214" s="62" t="s">
        <v>28</v>
      </c>
      <c r="B214" s="57" t="s">
        <v>429</v>
      </c>
      <c r="C214" s="57" t="s">
        <v>430</v>
      </c>
      <c r="D214" s="57">
        <v>528</v>
      </c>
      <c r="E214" s="5"/>
      <c r="F214" s="23">
        <f>D214*0.94</f>
        <v>496.32</v>
      </c>
      <c r="G214" s="24">
        <f>IF(O214="Not Found",0,F214)</f>
        <v>0</v>
      </c>
      <c r="H214" s="43" t="s">
        <v>631</v>
      </c>
      <c r="I214" s="43" t="s">
        <v>625</v>
      </c>
      <c r="J214" s="43"/>
      <c r="K214" s="43"/>
      <c r="L214" s="43" t="s">
        <v>639</v>
      </c>
      <c r="O214" s="26" t="str">
        <f>IFERROR(VLOOKUP(C:C,'Results Data'!A:F,6,FALSE), "Not Found")</f>
        <v>Not Found</v>
      </c>
      <c r="P214" s="27" t="str">
        <f>IFERROR(VLOOKUP(C:C,'Results Data'!A:L,12,FALSE), "Not Found")</f>
        <v>Not Found</v>
      </c>
      <c r="Q214" s="27" t="b">
        <f>AND('RIDE DATA'!$A$5&lt;'Registration Data'!$P205,'RIDE DATA'!$B$5&gt;'Registration Data'!$P205)</f>
        <v>0</v>
      </c>
      <c r="R214" s="27">
        <f>IF(Q214=TRUE,O214*0.03,0)</f>
        <v>0</v>
      </c>
      <c r="S214" s="25">
        <f>COUNTIF('Historical Registration Data'!D:D,'Registration Data'!C205)</f>
        <v>0</v>
      </c>
      <c r="T214" s="28" t="e">
        <f>R214+O214</f>
        <v>#VALUE!</v>
      </c>
      <c r="U214" s="29" t="e">
        <f>T214/F214</f>
        <v>#VALUE!</v>
      </c>
      <c r="V214" s="44" t="e">
        <f>IF(U214&gt;100%,((U214-1)*10000),0)</f>
        <v>#VALUE!</v>
      </c>
      <c r="W214" s="5"/>
    </row>
    <row r="215" spans="1:23" x14ac:dyDescent="0.25">
      <c r="A215" s="61" t="s">
        <v>28</v>
      </c>
      <c r="B215" s="59" t="s">
        <v>154</v>
      </c>
      <c r="C215" s="59" t="s">
        <v>155</v>
      </c>
      <c r="D215" s="59">
        <v>882</v>
      </c>
      <c r="E215" s="11"/>
      <c r="F215" s="23">
        <f>D215*0.94</f>
        <v>829.07999999999993</v>
      </c>
      <c r="G215" s="24">
        <f>IF(O215="Not Found",0,F215)</f>
        <v>0</v>
      </c>
      <c r="H215" s="43" t="s">
        <v>620</v>
      </c>
      <c r="I215" s="43" t="s">
        <v>625</v>
      </c>
      <c r="J215" s="43"/>
      <c r="K215" s="43"/>
      <c r="L215" s="43"/>
      <c r="O215" s="26" t="str">
        <f>IFERROR(VLOOKUP(C:C,'Results Data'!A:F,6,FALSE), "Not Found")</f>
        <v>Not Found</v>
      </c>
      <c r="P215" s="27" t="str">
        <f>IFERROR(VLOOKUP(C:C,'Results Data'!A:L,12,FALSE), "Not Found")</f>
        <v>Not Found</v>
      </c>
      <c r="Q215" s="27" t="b">
        <f>AND('RIDE DATA'!$A$5&lt;'Registration Data'!$P64,'RIDE DATA'!$B$5&gt;'Registration Data'!$P64)</f>
        <v>0</v>
      </c>
      <c r="R215" s="27">
        <f>IF(Q215=TRUE,O215*0.03,0)</f>
        <v>0</v>
      </c>
      <c r="S215" s="25">
        <f>COUNTIF('Historical Registration Data'!D:D,'Registration Data'!C64)</f>
        <v>0</v>
      </c>
      <c r="T215" s="28" t="e">
        <f>R215+O215</f>
        <v>#VALUE!</v>
      </c>
      <c r="U215" s="29" t="e">
        <f>T215/F215</f>
        <v>#VALUE!</v>
      </c>
      <c r="V215" s="44" t="e">
        <f>IF(U215&gt;100%,((U215-1)*10000),0)</f>
        <v>#VALUE!</v>
      </c>
    </row>
    <row r="216" spans="1:23" x14ac:dyDescent="0.25">
      <c r="A216" s="62" t="s">
        <v>28</v>
      </c>
      <c r="B216" s="57" t="s">
        <v>503</v>
      </c>
      <c r="C216" s="57" t="s">
        <v>504</v>
      </c>
      <c r="D216" s="57">
        <v>320</v>
      </c>
      <c r="E216" s="5"/>
      <c r="F216" s="23">
        <f>D216*0.94</f>
        <v>300.79999999999995</v>
      </c>
      <c r="G216" s="24">
        <f>IF(O216="Not Found",0,F216)</f>
        <v>0</v>
      </c>
      <c r="H216" s="43"/>
      <c r="I216" s="43"/>
      <c r="J216" s="43"/>
      <c r="K216" s="43"/>
      <c r="L216" s="43"/>
      <c r="O216" s="26" t="str">
        <f>IFERROR(VLOOKUP(C:C,'Results Data'!A:F,6,FALSE), "Not Found")</f>
        <v>Not Found</v>
      </c>
      <c r="P216" s="27" t="str">
        <f>IFERROR(VLOOKUP(C:C,'Results Data'!A:L,12,FALSE), "Not Found")</f>
        <v>Not Found</v>
      </c>
      <c r="Q216" s="27" t="b">
        <f>AND('RIDE DATA'!$A$5&lt;'Registration Data'!$P244,'RIDE DATA'!$B$5&gt;'Registration Data'!$P244)</f>
        <v>0</v>
      </c>
      <c r="R216" s="27">
        <f>IF(Q216=TRUE,O216*0.03,0)</f>
        <v>0</v>
      </c>
      <c r="S216" s="25">
        <f>COUNTIF('Historical Registration Data'!D:D,'Registration Data'!C244)</f>
        <v>0</v>
      </c>
      <c r="T216" s="28" t="e">
        <f>R216+O216</f>
        <v>#VALUE!</v>
      </c>
      <c r="U216" s="29" t="e">
        <f>T216/F216</f>
        <v>#VALUE!</v>
      </c>
      <c r="V216" s="44" t="e">
        <f>IF(U216&gt;100%,((U216-1)*10000),0)</f>
        <v>#VALUE!</v>
      </c>
      <c r="W216" s="5"/>
    </row>
    <row r="217" spans="1:23" x14ac:dyDescent="0.25">
      <c r="A217" s="63" t="s">
        <v>29</v>
      </c>
      <c r="B217" s="59" t="s">
        <v>144</v>
      </c>
      <c r="C217" s="59" t="s">
        <v>145</v>
      </c>
      <c r="D217" s="59">
        <v>465</v>
      </c>
      <c r="E217" s="11"/>
      <c r="F217" s="23">
        <f>D217*0.94</f>
        <v>437.09999999999997</v>
      </c>
      <c r="G217" s="24">
        <f>IF(O217="Not Found",0,F217)</f>
        <v>0</v>
      </c>
      <c r="H217" s="43" t="s">
        <v>620</v>
      </c>
      <c r="I217" s="43" t="s">
        <v>621</v>
      </c>
      <c r="J217" s="43" t="s">
        <v>648</v>
      </c>
      <c r="K217" s="43"/>
      <c r="L217" s="43"/>
      <c r="O217" s="26" t="str">
        <f>IFERROR(VLOOKUP(C:C,'Results Data'!A:F,6,FALSE), "Not Found")</f>
        <v>Not Found</v>
      </c>
      <c r="P217" s="27" t="str">
        <f>IFERROR(VLOOKUP(C:C,'Results Data'!A:L,12,FALSE), "Not Found")</f>
        <v>Not Found</v>
      </c>
      <c r="Q217" s="27" t="b">
        <f>AND('RIDE DATA'!$A$5&lt;'Registration Data'!$P59,'RIDE DATA'!$B$5&gt;'Registration Data'!$P59)</f>
        <v>0</v>
      </c>
      <c r="R217" s="27">
        <f>IF(Q217=TRUE,O217*0.03,0)</f>
        <v>0</v>
      </c>
      <c r="S217" s="25">
        <f>COUNTIF('Historical Registration Data'!D:D,'Registration Data'!C59)</f>
        <v>0</v>
      </c>
      <c r="T217" s="28" t="e">
        <f>R217+O217</f>
        <v>#VALUE!</v>
      </c>
      <c r="U217" s="29" t="e">
        <f>T217/F217</f>
        <v>#VALUE!</v>
      </c>
      <c r="V217" s="44" t="e">
        <f>IF(U217&gt;100%,((U217-1)*10000),0)</f>
        <v>#VALUE!</v>
      </c>
    </row>
    <row r="218" spans="1:23" x14ac:dyDescent="0.25">
      <c r="A218" s="58" t="s">
        <v>25</v>
      </c>
      <c r="B218" s="59" t="s">
        <v>108</v>
      </c>
      <c r="C218" s="59" t="s">
        <v>109</v>
      </c>
      <c r="D218" s="59">
        <v>354</v>
      </c>
      <c r="E218" s="11"/>
      <c r="F218" s="23">
        <f>D218*0.94</f>
        <v>332.76</v>
      </c>
      <c r="G218" s="24">
        <f>IF(O218="Not Found",0,F218)</f>
        <v>0</v>
      </c>
      <c r="H218" s="43" t="s">
        <v>620</v>
      </c>
      <c r="I218" s="43" t="s">
        <v>625</v>
      </c>
      <c r="J218" s="43"/>
      <c r="K218" s="43"/>
      <c r="L218" s="43" t="s">
        <v>638</v>
      </c>
      <c r="O218" s="26" t="str">
        <f>IFERROR(VLOOKUP(C:C,'Results Data'!A:F,6,FALSE), "Not Found")</f>
        <v>Not Found</v>
      </c>
      <c r="P218" s="27" t="str">
        <f>IFERROR(VLOOKUP(C:C,'Results Data'!A:L,12,FALSE), "Not Found")</f>
        <v>Not Found</v>
      </c>
      <c r="Q218" s="27" t="b">
        <f>AND('RIDE DATA'!$A$5&lt;'Registration Data'!$P41,'RIDE DATA'!$B$5&gt;'Registration Data'!$P41)</f>
        <v>0</v>
      </c>
      <c r="R218" s="27">
        <f>IF(Q218=TRUE,O218*0.03,0)</f>
        <v>0</v>
      </c>
      <c r="S218" s="25">
        <f>COUNTIF('Historical Registration Data'!D:D,'Registration Data'!C41)</f>
        <v>0</v>
      </c>
      <c r="T218" s="28" t="e">
        <f>R218+O218</f>
        <v>#VALUE!</v>
      </c>
      <c r="U218" s="29" t="e">
        <f>T218/F218</f>
        <v>#VALUE!</v>
      </c>
      <c r="V218" s="44" t="e">
        <f>IF(U218&gt;100%,((U218-1)*10000),0)</f>
        <v>#VALUE!</v>
      </c>
    </row>
    <row r="219" spans="1:23" x14ac:dyDescent="0.25">
      <c r="A219" s="61" t="s">
        <v>28</v>
      </c>
      <c r="B219" s="59" t="s">
        <v>164</v>
      </c>
      <c r="C219" s="59" t="s">
        <v>165</v>
      </c>
      <c r="D219" s="59">
        <v>250</v>
      </c>
      <c r="E219" s="11"/>
      <c r="F219" s="23">
        <f>D219*0.94</f>
        <v>235</v>
      </c>
      <c r="G219" s="24">
        <f>IF(O219="Not Found",0,F219)</f>
        <v>0</v>
      </c>
      <c r="H219" s="43"/>
      <c r="I219" s="43"/>
      <c r="J219" s="43"/>
      <c r="K219" s="43"/>
      <c r="L219" s="43"/>
      <c r="O219" s="26" t="str">
        <f>IFERROR(VLOOKUP(C:C,'Results Data'!A:F,6,FALSE), "Not Found")</f>
        <v>Not Found</v>
      </c>
      <c r="P219" s="27" t="str">
        <f>IFERROR(VLOOKUP(C:C,'Results Data'!A:L,12,FALSE), "Not Found")</f>
        <v>Not Found</v>
      </c>
      <c r="Q219" s="27" t="b">
        <f>AND('RIDE DATA'!$A$5&lt;'Registration Data'!$P69,'RIDE DATA'!$B$5&gt;'Registration Data'!$P69)</f>
        <v>0</v>
      </c>
      <c r="R219" s="27">
        <f>IF(Q219=TRUE,O219*0.03,0)</f>
        <v>0</v>
      </c>
      <c r="S219" s="25">
        <f>COUNTIF('Historical Registration Data'!D:D,'Registration Data'!C69)</f>
        <v>0</v>
      </c>
      <c r="T219" s="28" t="e">
        <f>R219+O219</f>
        <v>#VALUE!</v>
      </c>
      <c r="U219" s="29" t="e">
        <f>T219/F219</f>
        <v>#VALUE!</v>
      </c>
      <c r="V219" s="44" t="e">
        <f>IF(U219&gt;100%,((U219-1)*10000),0)</f>
        <v>#VALUE!</v>
      </c>
    </row>
    <row r="220" spans="1:23" x14ac:dyDescent="0.25">
      <c r="A220" s="66" t="s">
        <v>26</v>
      </c>
      <c r="B220" s="57" t="s">
        <v>513</v>
      </c>
      <c r="C220" s="57" t="s">
        <v>514</v>
      </c>
      <c r="D220" s="57">
        <v>305</v>
      </c>
      <c r="E220" s="5"/>
      <c r="F220" s="23">
        <f>D220*0.94</f>
        <v>286.7</v>
      </c>
      <c r="G220" s="24">
        <f>IF(O220="Not Found",0,F220)</f>
        <v>0</v>
      </c>
      <c r="H220" s="43" t="s">
        <v>620</v>
      </c>
      <c r="I220" s="43" t="s">
        <v>627</v>
      </c>
      <c r="J220" s="43"/>
      <c r="K220" s="43"/>
      <c r="L220" s="43"/>
      <c r="O220" s="26" t="str">
        <f>IFERROR(VLOOKUP(C:C,'Results Data'!A:F,6,FALSE), "Not Found")</f>
        <v>Not Found</v>
      </c>
      <c r="P220" s="27" t="str">
        <f>IFERROR(VLOOKUP(C:C,'Results Data'!A:L,12,FALSE), "Not Found")</f>
        <v>Not Found</v>
      </c>
      <c r="Q220" s="27" t="b">
        <f>AND('RIDE DATA'!$A$5&lt;'Registration Data'!$P249,'RIDE DATA'!$B$5&gt;'Registration Data'!$P249)</f>
        <v>0</v>
      </c>
      <c r="R220" s="27">
        <f>IF(Q220=TRUE,O220*0.03,0)</f>
        <v>0</v>
      </c>
      <c r="S220" s="25">
        <f>COUNTIF('Historical Registration Data'!D:D,'Registration Data'!C249)</f>
        <v>0</v>
      </c>
      <c r="T220" s="28" t="e">
        <f>R220+O220</f>
        <v>#VALUE!</v>
      </c>
      <c r="U220" s="29" t="e">
        <f>T220/F220</f>
        <v>#VALUE!</v>
      </c>
      <c r="V220" s="44" t="e">
        <f>IF(U220&gt;100%,((U220-1)*10000),0)</f>
        <v>#VALUE!</v>
      </c>
      <c r="W220" s="5"/>
    </row>
    <row r="221" spans="1:23" x14ac:dyDescent="0.25">
      <c r="A221" s="56" t="s">
        <v>25</v>
      </c>
      <c r="B221" s="57" t="s">
        <v>327</v>
      </c>
      <c r="C221" s="57" t="s">
        <v>328</v>
      </c>
      <c r="D221" s="57">
        <v>436</v>
      </c>
      <c r="E221" s="5"/>
      <c r="F221" s="23">
        <f>D221*0.94</f>
        <v>409.84</v>
      </c>
      <c r="G221" s="24">
        <f>IF(O221="Not Found",0,F221)</f>
        <v>0</v>
      </c>
      <c r="H221" s="43" t="s">
        <v>631</v>
      </c>
      <c r="I221" s="43" t="s">
        <v>627</v>
      </c>
      <c r="J221" s="43"/>
      <c r="K221" s="43"/>
      <c r="L221" s="43"/>
      <c r="O221" s="26" t="str">
        <f>IFERROR(VLOOKUP(C:C,'Results Data'!A:F,6,FALSE), "Not Found")</f>
        <v>Not Found</v>
      </c>
      <c r="P221" s="27" t="str">
        <f>IFERROR(VLOOKUP(C:C,'Results Data'!A:L,12,FALSE), "Not Found")</f>
        <v>Not Found</v>
      </c>
      <c r="Q221" s="27" t="b">
        <f>AND('RIDE DATA'!$A$5&lt;'Registration Data'!$P152,'RIDE DATA'!$B$5&gt;'Registration Data'!$P152)</f>
        <v>0</v>
      </c>
      <c r="R221" s="27">
        <f>IF(Q221=TRUE,O221*0.03,0)</f>
        <v>0</v>
      </c>
      <c r="S221" s="25">
        <f>COUNTIF('Historical Registration Data'!D:D,'Registration Data'!C152)</f>
        <v>0</v>
      </c>
      <c r="T221" s="28" t="e">
        <f>R221+O221</f>
        <v>#VALUE!</v>
      </c>
      <c r="U221" s="29" t="e">
        <f>T221/F221</f>
        <v>#VALUE!</v>
      </c>
      <c r="V221" s="44" t="e">
        <f>IF(U221&gt;100%,((U221-1)*10000),0)</f>
        <v>#VALUE!</v>
      </c>
      <c r="W221" s="5"/>
    </row>
    <row r="222" spans="1:23" x14ac:dyDescent="0.25">
      <c r="A222" s="56" t="s">
        <v>25</v>
      </c>
      <c r="B222" s="57" t="s">
        <v>505</v>
      </c>
      <c r="C222" s="57" t="s">
        <v>506</v>
      </c>
      <c r="D222" s="57">
        <v>419</v>
      </c>
      <c r="E222" s="5"/>
      <c r="F222" s="23">
        <f>D222*0.94</f>
        <v>393.85999999999996</v>
      </c>
      <c r="G222" s="24">
        <f>IF(O222="Not Found",0,F222)</f>
        <v>0</v>
      </c>
      <c r="H222" s="43" t="s">
        <v>620</v>
      </c>
      <c r="I222" s="43" t="s">
        <v>621</v>
      </c>
      <c r="J222" s="43" t="s">
        <v>649</v>
      </c>
      <c r="K222" s="43"/>
      <c r="L222" s="43"/>
      <c r="O222" s="26" t="str">
        <f>IFERROR(VLOOKUP(C:C,'Results Data'!A:F,6,FALSE), "Not Found")</f>
        <v>Not Found</v>
      </c>
      <c r="P222" s="27" t="str">
        <f>IFERROR(VLOOKUP(C:C,'Results Data'!A:L,12,FALSE), "Not Found")</f>
        <v>Not Found</v>
      </c>
      <c r="Q222" s="27" t="b">
        <f>AND('RIDE DATA'!$A$5&lt;'Registration Data'!$P245,'RIDE DATA'!$B$5&gt;'Registration Data'!$P245)</f>
        <v>0</v>
      </c>
      <c r="R222" s="27">
        <f>IF(Q222=TRUE,O222*0.03,0)</f>
        <v>0</v>
      </c>
      <c r="S222" s="25">
        <f>COUNTIF('Historical Registration Data'!D:D,'Registration Data'!C245)</f>
        <v>0</v>
      </c>
      <c r="T222" s="28" t="e">
        <f>R222+O222</f>
        <v>#VALUE!</v>
      </c>
      <c r="U222" s="29" t="e">
        <f>T222/F222</f>
        <v>#VALUE!</v>
      </c>
      <c r="V222" s="44" t="e">
        <f>IF(U222&gt;100%,((U222-1)*10000),0)</f>
        <v>#VALUE!</v>
      </c>
      <c r="W222" s="5"/>
    </row>
    <row r="223" spans="1:23" x14ac:dyDescent="0.25">
      <c r="A223" s="63" t="s">
        <v>29</v>
      </c>
      <c r="B223" s="59" t="s">
        <v>313</v>
      </c>
      <c r="C223" s="59" t="s">
        <v>314</v>
      </c>
      <c r="D223" s="59">
        <v>268</v>
      </c>
      <c r="E223" s="11"/>
      <c r="F223" s="23">
        <f>D223*0.94</f>
        <v>251.92</v>
      </c>
      <c r="G223" s="24">
        <f>IF(O223="Not Found",0,F223)</f>
        <v>0</v>
      </c>
      <c r="H223" s="43" t="s">
        <v>645</v>
      </c>
      <c r="I223" s="43" t="s">
        <v>621</v>
      </c>
      <c r="J223" s="43" t="s">
        <v>629</v>
      </c>
      <c r="K223" s="43"/>
      <c r="L223" s="43"/>
      <c r="O223" s="26" t="str">
        <f>IFERROR(VLOOKUP(C:C,'Results Data'!A:F,6,FALSE), "Not Found")</f>
        <v>Not Found</v>
      </c>
      <c r="P223" s="27" t="str">
        <f>IFERROR(VLOOKUP(C:C,'Results Data'!A:L,12,FALSE), "Not Found")</f>
        <v>Not Found</v>
      </c>
      <c r="Q223" s="27" t="b">
        <f>AND('RIDE DATA'!$A$5&lt;'Registration Data'!$P145,'RIDE DATA'!$B$5&gt;'Registration Data'!$P145)</f>
        <v>0</v>
      </c>
      <c r="R223" s="27">
        <f>IF(Q223=TRUE,O223*0.03,0)</f>
        <v>0</v>
      </c>
      <c r="S223" s="25">
        <f>COUNTIF('Historical Registration Data'!D:D,'Registration Data'!C145)</f>
        <v>0</v>
      </c>
      <c r="T223" s="28" t="e">
        <f>R223+O223</f>
        <v>#VALUE!</v>
      </c>
      <c r="U223" s="29" t="e">
        <f>T223/F223</f>
        <v>#VALUE!</v>
      </c>
      <c r="V223" s="44" t="e">
        <f>IF(U223&gt;100%,((U223-1)*10000),0)</f>
        <v>#VALUE!</v>
      </c>
    </row>
    <row r="224" spans="1:23" x14ac:dyDescent="0.25">
      <c r="A224" s="66" t="s">
        <v>26</v>
      </c>
      <c r="B224" s="57" t="s">
        <v>527</v>
      </c>
      <c r="C224" s="57" t="s">
        <v>528</v>
      </c>
      <c r="D224" s="57">
        <v>438</v>
      </c>
      <c r="E224" s="5"/>
      <c r="F224" s="23">
        <f>D224*0.94</f>
        <v>411.71999999999997</v>
      </c>
      <c r="G224" s="24">
        <f>IF(O224="Not Found",0,F224)</f>
        <v>0</v>
      </c>
      <c r="H224" s="43" t="s">
        <v>631</v>
      </c>
      <c r="I224" s="43"/>
      <c r="J224" s="43"/>
      <c r="K224" s="43"/>
      <c r="L224" s="43"/>
      <c r="O224" s="26" t="str">
        <f>IFERROR(VLOOKUP(C:C,'Results Data'!A:F,6,FALSE), "Not Found")</f>
        <v>Not Found</v>
      </c>
      <c r="P224" s="27" t="str">
        <f>IFERROR(VLOOKUP(C:C,'Results Data'!A:L,12,FALSE), "Not Found")</f>
        <v>Not Found</v>
      </c>
      <c r="Q224" s="27" t="b">
        <f>AND('RIDE DATA'!$A$5&lt;'Registration Data'!$P256,'RIDE DATA'!$B$5&gt;'Registration Data'!$P256)</f>
        <v>0</v>
      </c>
      <c r="R224" s="27">
        <f>IF(Q224=TRUE,O224*0.03,0)</f>
        <v>0</v>
      </c>
      <c r="S224" s="25">
        <f>COUNTIF('Historical Registration Data'!D:D,'Registration Data'!C256)</f>
        <v>0</v>
      </c>
      <c r="T224" s="28" t="e">
        <f>R224+O224</f>
        <v>#VALUE!</v>
      </c>
      <c r="U224" s="29" t="e">
        <f>T224/F224</f>
        <v>#VALUE!</v>
      </c>
      <c r="V224" s="44" t="e">
        <f>IF(U224&gt;100%,((U224-1)*10000),0)</f>
        <v>#VALUE!</v>
      </c>
      <c r="W224" s="5"/>
    </row>
    <row r="225" spans="1:23" x14ac:dyDescent="0.25">
      <c r="A225" s="61" t="s">
        <v>28</v>
      </c>
      <c r="B225" s="59" t="s">
        <v>238</v>
      </c>
      <c r="C225" s="59" t="s">
        <v>239</v>
      </c>
      <c r="D225" s="59">
        <v>315</v>
      </c>
      <c r="E225" s="11"/>
      <c r="F225" s="23">
        <f>D225*0.94</f>
        <v>296.09999999999997</v>
      </c>
      <c r="G225" s="24">
        <f>IF(O225="Not Found",0,F225)</f>
        <v>0</v>
      </c>
      <c r="H225" s="43"/>
      <c r="I225" s="43"/>
      <c r="J225" s="43"/>
      <c r="K225" s="43"/>
      <c r="L225" s="43"/>
      <c r="O225" s="26" t="str">
        <f>IFERROR(VLOOKUP(C:C,'Results Data'!A:F,6,FALSE), "Not Found")</f>
        <v>Not Found</v>
      </c>
      <c r="P225" s="27" t="str">
        <f>IFERROR(VLOOKUP(C:C,'Results Data'!A:L,12,FALSE), "Not Found")</f>
        <v>Not Found</v>
      </c>
      <c r="Q225" s="27" t="b">
        <f>AND('RIDE DATA'!$A$5&lt;'Registration Data'!$P106,'RIDE DATA'!$B$5&gt;'Registration Data'!$P106)</f>
        <v>0</v>
      </c>
      <c r="R225" s="27">
        <f>IF(Q225=TRUE,O225*0.03,0)</f>
        <v>0</v>
      </c>
      <c r="S225" s="25">
        <f>COUNTIF('Historical Registration Data'!D:D,'Registration Data'!C106)</f>
        <v>0</v>
      </c>
      <c r="T225" s="28" t="e">
        <f>R225+O225</f>
        <v>#VALUE!</v>
      </c>
      <c r="U225" s="29" t="e">
        <f>T225/F225</f>
        <v>#VALUE!</v>
      </c>
      <c r="V225" s="44" t="e">
        <f>IF(U225&gt;100%,((U225-1)*10000),0)</f>
        <v>#VALUE!</v>
      </c>
    </row>
    <row r="226" spans="1:23" x14ac:dyDescent="0.25">
      <c r="A226" s="58" t="s">
        <v>25</v>
      </c>
      <c r="B226" s="59" t="s">
        <v>268</v>
      </c>
      <c r="C226" s="59" t="s">
        <v>269</v>
      </c>
      <c r="D226" s="59">
        <v>451</v>
      </c>
      <c r="E226" s="11"/>
      <c r="F226" s="23">
        <f>D226*0.94</f>
        <v>423.94</v>
      </c>
      <c r="G226" s="24">
        <f>IF(O226="Not Found",0,F226)</f>
        <v>0</v>
      </c>
      <c r="H226" s="43" t="s">
        <v>620</v>
      </c>
      <c r="I226" s="43" t="s">
        <v>621</v>
      </c>
      <c r="J226" s="43" t="s">
        <v>656</v>
      </c>
      <c r="K226" s="43"/>
      <c r="L226" s="43"/>
      <c r="O226" s="26" t="str">
        <f>IFERROR(VLOOKUP(C:C,'Results Data'!A:F,6,FALSE), "Not Found")</f>
        <v>Not Found</v>
      </c>
      <c r="P226" s="27" t="str">
        <f>IFERROR(VLOOKUP(C:C,'Results Data'!A:L,12,FALSE), "Not Found")</f>
        <v>Not Found</v>
      </c>
      <c r="Q226" s="27" t="b">
        <f>AND('RIDE DATA'!$A$5&lt;'Registration Data'!$P121,'RIDE DATA'!$B$5&gt;'Registration Data'!$P121)</f>
        <v>0</v>
      </c>
      <c r="R226" s="27">
        <f>IF(Q226=TRUE,O226*0.03,0)</f>
        <v>0</v>
      </c>
      <c r="S226" s="25">
        <f>COUNTIF('Historical Registration Data'!D:D,'Registration Data'!C121)</f>
        <v>0</v>
      </c>
      <c r="T226" s="28" t="e">
        <f>R226+O226</f>
        <v>#VALUE!</v>
      </c>
      <c r="U226" s="29" t="e">
        <f>T226/F226</f>
        <v>#VALUE!</v>
      </c>
      <c r="V226" s="44" t="e">
        <f>IF(U226&gt;100%,((U226-1)*10000),0)</f>
        <v>#VALUE!</v>
      </c>
    </row>
    <row r="227" spans="1:23" x14ac:dyDescent="0.25">
      <c r="A227" s="58" t="s">
        <v>25</v>
      </c>
      <c r="B227" s="59" t="s">
        <v>323</v>
      </c>
      <c r="C227" s="59" t="s">
        <v>324</v>
      </c>
      <c r="D227" s="59">
        <v>348</v>
      </c>
      <c r="E227" s="11"/>
      <c r="F227" s="23">
        <f>D227*0.94</f>
        <v>327.12</v>
      </c>
      <c r="G227" s="24">
        <f>IF(O227="Not Found",0,F227)</f>
        <v>0</v>
      </c>
      <c r="H227" s="43" t="s">
        <v>620</v>
      </c>
      <c r="I227" s="43" t="s">
        <v>625</v>
      </c>
      <c r="J227" s="43"/>
      <c r="K227" s="43"/>
      <c r="L227" s="43" t="s">
        <v>641</v>
      </c>
      <c r="O227" s="26" t="str">
        <f>IFERROR(VLOOKUP(C:C,'Results Data'!A:F,6,FALSE), "Not Found")</f>
        <v>Not Found</v>
      </c>
      <c r="P227" s="27" t="str">
        <f>IFERROR(VLOOKUP(C:C,'Results Data'!A:L,12,FALSE), "Not Found")</f>
        <v>Not Found</v>
      </c>
      <c r="Q227" s="27" t="b">
        <f>AND('RIDE DATA'!$A$5&lt;'Registration Data'!$P150,'RIDE DATA'!$B$5&gt;'Registration Data'!$P150)</f>
        <v>0</v>
      </c>
      <c r="R227" s="27">
        <f>IF(Q227=TRUE,O227*0.03,0)</f>
        <v>0</v>
      </c>
      <c r="S227" s="25">
        <f>COUNTIF('Historical Registration Data'!D:D,'Registration Data'!C150)</f>
        <v>0</v>
      </c>
      <c r="T227" s="28" t="e">
        <f>R227+O227</f>
        <v>#VALUE!</v>
      </c>
      <c r="U227" s="29" t="e">
        <f>T227/F227</f>
        <v>#VALUE!</v>
      </c>
      <c r="V227" s="44" t="e">
        <f>IF(U227&gt;100%,((U227-1)*10000),0)</f>
        <v>#VALUE!</v>
      </c>
    </row>
    <row r="228" spans="1:23" x14ac:dyDescent="0.25">
      <c r="A228" s="65" t="s">
        <v>26</v>
      </c>
      <c r="B228" s="59" t="s">
        <v>42</v>
      </c>
      <c r="C228" s="59" t="s">
        <v>43</v>
      </c>
      <c r="D228" s="59">
        <v>690</v>
      </c>
      <c r="E228" s="11"/>
      <c r="F228" s="23">
        <f>D228*0.94</f>
        <v>648.59999999999991</v>
      </c>
      <c r="G228" s="24">
        <f>IF(O228="Not Found",0,F228)</f>
        <v>0</v>
      </c>
      <c r="H228" s="43" t="s">
        <v>620</v>
      </c>
      <c r="I228" s="43" t="s">
        <v>627</v>
      </c>
      <c r="J228" s="43"/>
      <c r="K228" s="43"/>
      <c r="L228" s="43" t="s">
        <v>628</v>
      </c>
      <c r="O228" s="26" t="str">
        <f>IFERROR(VLOOKUP(C:C,'Results Data'!A:F,6,FALSE), "Not Found")</f>
        <v>Not Found</v>
      </c>
      <c r="P228" s="27" t="str">
        <f>IFERROR(VLOOKUP(C:C,'Results Data'!A:L,12,FALSE), "Not Found")</f>
        <v>Not Found</v>
      </c>
      <c r="Q228" s="27" t="b">
        <f>AND('RIDE DATA'!$A$5&lt;'Registration Data'!$P7,'RIDE DATA'!$B$5&gt;'Registration Data'!$P7)</f>
        <v>0</v>
      </c>
      <c r="R228" s="27">
        <f>IF(Q228=TRUE,O228*0.03,0)</f>
        <v>0</v>
      </c>
      <c r="S228" s="25">
        <f>COUNTIF('Historical Registration Data'!D:D,'Registration Data'!C7)</f>
        <v>0</v>
      </c>
      <c r="T228" s="28" t="e">
        <f>R228+O228</f>
        <v>#VALUE!</v>
      </c>
      <c r="U228" s="29" t="e">
        <f>T228/F228</f>
        <v>#VALUE!</v>
      </c>
      <c r="V228" s="44" t="e">
        <f>IF(U228&gt;100%,((U228-1)*10000),0)</f>
        <v>#VALUE!</v>
      </c>
    </row>
    <row r="229" spans="1:23" x14ac:dyDescent="0.25">
      <c r="A229" s="58" t="s">
        <v>25</v>
      </c>
      <c r="B229" s="59" t="s">
        <v>58</v>
      </c>
      <c r="C229" s="59" t="s">
        <v>59</v>
      </c>
      <c r="D229" s="59">
        <v>300</v>
      </c>
      <c r="E229" s="11"/>
      <c r="F229" s="23">
        <f>D229*0.94</f>
        <v>282</v>
      </c>
      <c r="G229" s="24">
        <f>IF(O229="Not Found",0,F229)</f>
        <v>0</v>
      </c>
      <c r="H229" s="43" t="s">
        <v>620</v>
      </c>
      <c r="I229" s="43" t="s">
        <v>627</v>
      </c>
      <c r="J229" s="43"/>
      <c r="K229" s="43"/>
      <c r="L229" s="43" t="s">
        <v>628</v>
      </c>
      <c r="O229" s="26" t="str">
        <f>IFERROR(VLOOKUP(C:C,'Results Data'!A:F,6,FALSE), "Not Found")</f>
        <v>Not Found</v>
      </c>
      <c r="P229" s="27" t="str">
        <f>IFERROR(VLOOKUP(C:C,'Results Data'!A:L,12,FALSE), "Not Found")</f>
        <v>Not Found</v>
      </c>
      <c r="Q229" s="27" t="b">
        <f>AND('RIDE DATA'!$A$5&lt;'Registration Data'!$P15,'RIDE DATA'!$B$5&gt;'Registration Data'!$P15)</f>
        <v>0</v>
      </c>
      <c r="R229" s="27">
        <f>IF(Q229=TRUE,O229*0.03,0)</f>
        <v>0</v>
      </c>
      <c r="S229" s="25">
        <f>COUNTIF('Historical Registration Data'!D:D,'Registration Data'!C15)</f>
        <v>0</v>
      </c>
      <c r="T229" s="28" t="e">
        <f>R229+O229</f>
        <v>#VALUE!</v>
      </c>
      <c r="U229" s="29" t="e">
        <f>T229/F229</f>
        <v>#VALUE!</v>
      </c>
      <c r="V229" s="44" t="e">
        <f>IF(U229&gt;100%,((U229-1)*10000),0)</f>
        <v>#VALUE!</v>
      </c>
    </row>
    <row r="230" spans="1:23" x14ac:dyDescent="0.25">
      <c r="A230" s="61" t="s">
        <v>28</v>
      </c>
      <c r="B230" s="59" t="s">
        <v>198</v>
      </c>
      <c r="C230" s="59" t="s">
        <v>199</v>
      </c>
      <c r="D230" s="59">
        <v>515</v>
      </c>
      <c r="E230" s="11"/>
      <c r="F230" s="23">
        <f>D230*0.94</f>
        <v>484.09999999999997</v>
      </c>
      <c r="G230" s="24">
        <f>IF(O230="Not Found",0,F230)</f>
        <v>0</v>
      </c>
      <c r="H230" s="43" t="s">
        <v>620</v>
      </c>
      <c r="I230" s="43" t="s">
        <v>627</v>
      </c>
      <c r="J230" s="43"/>
      <c r="K230" s="43"/>
      <c r="L230" s="43" t="s">
        <v>644</v>
      </c>
      <c r="O230" s="26" t="str">
        <f>IFERROR(VLOOKUP(C:C,'Results Data'!A:F,6,FALSE), "Not Found")</f>
        <v>Not Found</v>
      </c>
      <c r="P230" s="27" t="str">
        <f>IFERROR(VLOOKUP(C:C,'Results Data'!A:L,12,FALSE), "Not Found")</f>
        <v>Not Found</v>
      </c>
      <c r="Q230" s="27" t="b">
        <f>AND('RIDE DATA'!$A$5&lt;'Registration Data'!$P86,'RIDE DATA'!$B$5&gt;'Registration Data'!$P86)</f>
        <v>0</v>
      </c>
      <c r="R230" s="27">
        <f>IF(Q230=TRUE,O230*0.03,0)</f>
        <v>0</v>
      </c>
      <c r="S230" s="25">
        <f>COUNTIF('Historical Registration Data'!D:D,'Registration Data'!C86)</f>
        <v>0</v>
      </c>
      <c r="T230" s="28" t="e">
        <f>R230+O230</f>
        <v>#VALUE!</v>
      </c>
      <c r="U230" s="29" t="e">
        <f>T230/F230</f>
        <v>#VALUE!</v>
      </c>
      <c r="V230" s="44" t="e">
        <f>IF(U230&gt;100%,((U230-1)*10000),0)</f>
        <v>#VALUE!</v>
      </c>
    </row>
    <row r="231" spans="1:23" x14ac:dyDescent="0.25">
      <c r="A231" s="63" t="s">
        <v>29</v>
      </c>
      <c r="B231" s="59" t="s">
        <v>280</v>
      </c>
      <c r="C231" s="59" t="s">
        <v>281</v>
      </c>
      <c r="D231" s="59">
        <v>391</v>
      </c>
      <c r="E231" s="11"/>
      <c r="F231" s="23">
        <f>D231*0.94</f>
        <v>367.53999999999996</v>
      </c>
      <c r="G231" s="24">
        <f>IF(O231="Not Found",0,F231)</f>
        <v>0</v>
      </c>
      <c r="H231" s="43" t="s">
        <v>620</v>
      </c>
      <c r="I231" s="43" t="s">
        <v>625</v>
      </c>
      <c r="J231" s="43"/>
      <c r="K231" s="43"/>
      <c r="L231" s="43"/>
      <c r="O231" s="26" t="str">
        <f>IFERROR(VLOOKUP(C:C,'Results Data'!A:F,6,FALSE), "Not Found")</f>
        <v>Not Found</v>
      </c>
      <c r="P231" s="27" t="str">
        <f>IFERROR(VLOOKUP(C:C,'Results Data'!A:L,12,FALSE), "Not Found")</f>
        <v>Not Found</v>
      </c>
      <c r="Q231" s="27" t="b">
        <f>AND('RIDE DATA'!$A$5&lt;'Registration Data'!$P127,'RIDE DATA'!$B$5&gt;'Registration Data'!$P127)</f>
        <v>0</v>
      </c>
      <c r="R231" s="27">
        <f>IF(Q231=TRUE,O231*0.03,0)</f>
        <v>0</v>
      </c>
      <c r="S231" s="25">
        <f>COUNTIF('Historical Registration Data'!D:D,'Registration Data'!C127)</f>
        <v>0</v>
      </c>
      <c r="T231" s="28" t="e">
        <f>R231+O231</f>
        <v>#VALUE!</v>
      </c>
      <c r="U231" s="29" t="e">
        <f>T231/F231</f>
        <v>#VALUE!</v>
      </c>
      <c r="V231" s="44" t="e">
        <f>IF(U231&gt;100%,((U231-1)*10000),0)</f>
        <v>#VALUE!</v>
      </c>
    </row>
    <row r="232" spans="1:23" x14ac:dyDescent="0.25">
      <c r="A232" s="56" t="s">
        <v>25</v>
      </c>
      <c r="B232" s="57" t="s">
        <v>405</v>
      </c>
      <c r="C232" s="57" t="s">
        <v>406</v>
      </c>
      <c r="D232" s="57">
        <v>519</v>
      </c>
      <c r="E232" s="5"/>
      <c r="F232" s="23">
        <f>D232*0.94</f>
        <v>487.85999999999996</v>
      </c>
      <c r="G232" s="24">
        <f>IF(O232="Not Found",0,F232)</f>
        <v>0</v>
      </c>
      <c r="H232" s="43" t="s">
        <v>620</v>
      </c>
      <c r="I232" s="43" t="s">
        <v>633</v>
      </c>
      <c r="J232" s="43"/>
      <c r="K232" s="43" t="s">
        <v>646</v>
      </c>
      <c r="L232" s="43"/>
      <c r="O232" s="26" t="str">
        <f>IFERROR(VLOOKUP(C:C,'Results Data'!A:F,6,FALSE), "Not Found")</f>
        <v>Not Found</v>
      </c>
      <c r="P232" s="27" t="str">
        <f>IFERROR(VLOOKUP(C:C,'Results Data'!A:L,12,FALSE), "Not Found")</f>
        <v>Not Found</v>
      </c>
      <c r="Q232" s="27" t="b">
        <f>AND('RIDE DATA'!$A$5&lt;'Registration Data'!$P192,'RIDE DATA'!$B$5&gt;'Registration Data'!$P192)</f>
        <v>0</v>
      </c>
      <c r="R232" s="27">
        <f>IF(Q232=TRUE,O232*0.03,0)</f>
        <v>0</v>
      </c>
      <c r="S232" s="25">
        <f>COUNTIF('Historical Registration Data'!D:D,'Registration Data'!C192)</f>
        <v>0</v>
      </c>
      <c r="T232" s="28" t="e">
        <f>R232+O232</f>
        <v>#VALUE!</v>
      </c>
      <c r="U232" s="29" t="e">
        <f>T232/F232</f>
        <v>#VALUE!</v>
      </c>
      <c r="V232" s="44" t="e">
        <f>IF(U232&gt;100%,((U232-1)*10000),0)</f>
        <v>#VALUE!</v>
      </c>
      <c r="W232" s="5"/>
    </row>
    <row r="233" spans="1:23" x14ac:dyDescent="0.25">
      <c r="A233" s="56" t="s">
        <v>25</v>
      </c>
      <c r="B233" s="57" t="s">
        <v>608</v>
      </c>
      <c r="C233" s="57" t="s">
        <v>609</v>
      </c>
      <c r="D233" s="57">
        <v>910</v>
      </c>
      <c r="E233" s="5"/>
      <c r="F233" s="23">
        <f>D233*0.94</f>
        <v>855.4</v>
      </c>
      <c r="G233" s="24">
        <f>IF(O233="Not Found",0,F233)</f>
        <v>0</v>
      </c>
      <c r="H233" s="43" t="s">
        <v>631</v>
      </c>
      <c r="I233" s="43" t="s">
        <v>621</v>
      </c>
      <c r="J233" s="43" t="s">
        <v>629</v>
      </c>
      <c r="K233" s="43"/>
      <c r="L233" s="43"/>
      <c r="O233" s="26" t="str">
        <f>IFERROR(VLOOKUP(C:C,'Results Data'!A:F,6,FALSE), "Not Found")</f>
        <v>Not Found</v>
      </c>
      <c r="P233" s="27" t="str">
        <f>IFERROR(VLOOKUP(C:C,'Results Data'!A:L,12,FALSE), "Not Found")</f>
        <v>Not Found</v>
      </c>
      <c r="Q233" s="27" t="b">
        <f>AND('RIDE DATA'!$A$5&lt;'Registration Data'!$P298,'RIDE DATA'!$B$5&gt;'Registration Data'!$P298)</f>
        <v>0</v>
      </c>
      <c r="R233" s="27">
        <f>IF(Q233=TRUE,O233*0.03,0)</f>
        <v>0</v>
      </c>
      <c r="S233" s="25">
        <f>COUNTIF('Historical Registration Data'!D:D,'Registration Data'!C298)</f>
        <v>0</v>
      </c>
      <c r="T233" s="28" t="e">
        <f>R233+O233</f>
        <v>#VALUE!</v>
      </c>
      <c r="U233" s="29" t="e">
        <f>T233/F233</f>
        <v>#VALUE!</v>
      </c>
      <c r="V233" s="44" t="e">
        <f>IF(U233&gt;100%,((U233-1)*10000),0)</f>
        <v>#VALUE!</v>
      </c>
      <c r="W233" s="5"/>
    </row>
    <row r="234" spans="1:23" x14ac:dyDescent="0.25">
      <c r="A234" s="63" t="s">
        <v>29</v>
      </c>
      <c r="B234" s="59" t="s">
        <v>305</v>
      </c>
      <c r="C234" s="59" t="s">
        <v>306</v>
      </c>
      <c r="D234" s="59">
        <v>445</v>
      </c>
      <c r="E234" s="11"/>
      <c r="F234" s="23">
        <f>D234*0.94</f>
        <v>418.29999999999995</v>
      </c>
      <c r="G234" s="24">
        <f>IF(O234="Not Found",0,F234)</f>
        <v>0</v>
      </c>
      <c r="H234" s="43" t="s">
        <v>620</v>
      </c>
      <c r="I234" s="43" t="s">
        <v>625</v>
      </c>
      <c r="J234" s="43"/>
      <c r="K234" s="43"/>
      <c r="L234" s="43"/>
      <c r="O234" s="26" t="str">
        <f>IFERROR(VLOOKUP(C:C,'Results Data'!A:F,6,FALSE), "Not Found")</f>
        <v>Not Found</v>
      </c>
      <c r="P234" s="27" t="str">
        <f>IFERROR(VLOOKUP(C:C,'Results Data'!A:L,12,FALSE), "Not Found")</f>
        <v>Not Found</v>
      </c>
      <c r="Q234" s="27" t="b">
        <f>AND('RIDE DATA'!$A$5&lt;'Registration Data'!$P141,'RIDE DATA'!$B$5&gt;'Registration Data'!$P141)</f>
        <v>0</v>
      </c>
      <c r="R234" s="27">
        <f>IF(Q234=TRUE,O234*0.03,0)</f>
        <v>0</v>
      </c>
      <c r="S234" s="25">
        <f>COUNTIF('Historical Registration Data'!D:D,'Registration Data'!C141)</f>
        <v>0</v>
      </c>
      <c r="T234" s="28" t="e">
        <f>R234+O234</f>
        <v>#VALUE!</v>
      </c>
      <c r="U234" s="29" t="e">
        <f>T234/F234</f>
        <v>#VALUE!</v>
      </c>
      <c r="V234" s="44" t="e">
        <f>IF(U234&gt;100%,((U234-1)*10000),0)</f>
        <v>#VALUE!</v>
      </c>
    </row>
    <row r="235" spans="1:23" x14ac:dyDescent="0.25">
      <c r="A235" s="61" t="s">
        <v>28</v>
      </c>
      <c r="B235" s="59" t="s">
        <v>48</v>
      </c>
      <c r="C235" s="59" t="s">
        <v>49</v>
      </c>
      <c r="D235" s="59">
        <v>280</v>
      </c>
      <c r="E235" s="11"/>
      <c r="F235" s="23">
        <f>D235*0.94</f>
        <v>263.2</v>
      </c>
      <c r="G235" s="24">
        <f>IF(O235="Not Found",0,F235)</f>
        <v>0</v>
      </c>
      <c r="H235" s="43"/>
      <c r="I235" s="43"/>
      <c r="J235" s="43"/>
      <c r="K235" s="43"/>
      <c r="L235" s="43"/>
      <c r="O235" s="26" t="str">
        <f>IFERROR(VLOOKUP(C:C,'Results Data'!A:F,6,FALSE), "Not Found")</f>
        <v>Not Found</v>
      </c>
      <c r="P235" s="27" t="str">
        <f>IFERROR(VLOOKUP(C:C,'Results Data'!A:L,12,FALSE), "Not Found")</f>
        <v>Not Found</v>
      </c>
      <c r="Q235" s="27" t="b">
        <f>AND('RIDE DATA'!$A$5&lt;'Registration Data'!$P10,'RIDE DATA'!$B$5&gt;'Registration Data'!$P10)</f>
        <v>0</v>
      </c>
      <c r="R235" s="27">
        <f>IF(Q235=TRUE,O235*0.03,0)</f>
        <v>0</v>
      </c>
      <c r="S235" s="25">
        <f>COUNTIF('Historical Registration Data'!D:D,'Registration Data'!C10)</f>
        <v>0</v>
      </c>
      <c r="T235" s="28" t="e">
        <f>R235+O235</f>
        <v>#VALUE!</v>
      </c>
      <c r="U235" s="29" t="e">
        <f>T235/F235</f>
        <v>#VALUE!</v>
      </c>
      <c r="V235" s="44" t="e">
        <f>IF(U235&gt;100%,((U235-1)*10000),0)</f>
        <v>#VALUE!</v>
      </c>
    </row>
    <row r="236" spans="1:23" x14ac:dyDescent="0.25">
      <c r="A236" s="64" t="s">
        <v>29</v>
      </c>
      <c r="B236" s="57" t="s">
        <v>519</v>
      </c>
      <c r="C236" s="57" t="s">
        <v>520</v>
      </c>
      <c r="D236" s="57">
        <v>252</v>
      </c>
      <c r="E236"/>
      <c r="F236" s="23">
        <f>D236*0.94</f>
        <v>236.88</v>
      </c>
      <c r="G236" s="24">
        <f>IF(O236="Not Found",0,F236)</f>
        <v>0</v>
      </c>
      <c r="H236" s="43"/>
      <c r="I236" s="43"/>
      <c r="J236" s="43"/>
      <c r="K236" s="43"/>
      <c r="L236" s="43"/>
      <c r="O236" s="26" t="str">
        <f>IFERROR(VLOOKUP(C:C,'Results Data'!A:F,6,FALSE), "Not Found")</f>
        <v>Not Found</v>
      </c>
      <c r="P236" s="27" t="str">
        <f>IFERROR(VLOOKUP(C:C,'Results Data'!A:L,12,FALSE), "Not Found")</f>
        <v>Not Found</v>
      </c>
      <c r="Q236" s="27" t="b">
        <f>AND('RIDE DATA'!$A$5&lt;'Registration Data'!$P252,'RIDE DATA'!$B$5&gt;'Registration Data'!$P252)</f>
        <v>0</v>
      </c>
      <c r="R236" s="27">
        <f>IF(Q236=TRUE,O236*0.03,0)</f>
        <v>0</v>
      </c>
      <c r="S236" s="25">
        <f>COUNTIF('Historical Registration Data'!D:D,'Registration Data'!C252)</f>
        <v>0</v>
      </c>
      <c r="T236" s="28" t="e">
        <f>R236+O236</f>
        <v>#VALUE!</v>
      </c>
      <c r="U236" s="29" t="e">
        <f>T236/F236</f>
        <v>#VALUE!</v>
      </c>
      <c r="V236" s="44" t="e">
        <f>IF(U236&gt;100%,((U236-1)*10000),0)</f>
        <v>#VALUE!</v>
      </c>
      <c r="W236"/>
    </row>
    <row r="237" spans="1:23" x14ac:dyDescent="0.25">
      <c r="A237" s="56" t="s">
        <v>25</v>
      </c>
      <c r="B237" s="57" t="s">
        <v>495</v>
      </c>
      <c r="C237" s="57" t="s">
        <v>496</v>
      </c>
      <c r="D237" s="57">
        <v>314</v>
      </c>
      <c r="E237" s="5"/>
      <c r="F237" s="23">
        <f>D237*0.94</f>
        <v>295.15999999999997</v>
      </c>
      <c r="G237" s="24">
        <f>IF(O237="Not Found",0,F237)</f>
        <v>0</v>
      </c>
      <c r="H237" s="43" t="s">
        <v>624</v>
      </c>
      <c r="I237" s="43" t="s">
        <v>627</v>
      </c>
      <c r="J237" s="43"/>
      <c r="K237" s="43"/>
      <c r="L237" s="43" t="s">
        <v>644</v>
      </c>
      <c r="O237" s="26" t="str">
        <f>IFERROR(VLOOKUP(C:C,'Results Data'!A:F,6,FALSE), "Not Found")</f>
        <v>Not Found</v>
      </c>
      <c r="P237" s="27" t="str">
        <f>IFERROR(VLOOKUP(C:C,'Results Data'!A:L,12,FALSE), "Not Found")</f>
        <v>Not Found</v>
      </c>
      <c r="Q237" s="27" t="b">
        <f>AND('RIDE DATA'!$A$5&lt;'Registration Data'!$P240,'RIDE DATA'!$B$5&gt;'Registration Data'!$P240)</f>
        <v>0</v>
      </c>
      <c r="R237" s="27">
        <f>IF(Q237=TRUE,O237*0.03,0)</f>
        <v>0</v>
      </c>
      <c r="S237" s="25">
        <f>COUNTIF('Historical Registration Data'!D:D,'Registration Data'!C240)</f>
        <v>0</v>
      </c>
      <c r="T237" s="28" t="e">
        <f>R237+O237</f>
        <v>#VALUE!</v>
      </c>
      <c r="U237" s="29" t="e">
        <f>T237/F237</f>
        <v>#VALUE!</v>
      </c>
      <c r="V237" s="44" t="e">
        <f>IF(U237&gt;100%,((U237-1)*10000),0)</f>
        <v>#VALUE!</v>
      </c>
      <c r="W237" s="5"/>
    </row>
    <row r="238" spans="1:23" x14ac:dyDescent="0.25">
      <c r="A238" s="58" t="s">
        <v>25</v>
      </c>
      <c r="B238" s="59" t="s">
        <v>86</v>
      </c>
      <c r="C238" s="59" t="s">
        <v>87</v>
      </c>
      <c r="D238" s="59">
        <v>219</v>
      </c>
      <c r="E238" s="11"/>
      <c r="F238" s="23">
        <f>D238*0.94</f>
        <v>205.85999999999999</v>
      </c>
      <c r="G238" s="24">
        <f>IF(O238="Not Found",0,F238)</f>
        <v>0</v>
      </c>
      <c r="H238" s="43" t="s">
        <v>631</v>
      </c>
      <c r="I238" s="43" t="s">
        <v>627</v>
      </c>
      <c r="J238" s="43"/>
      <c r="K238" s="43"/>
      <c r="L238" s="43" t="s">
        <v>641</v>
      </c>
      <c r="O238" s="26" t="str">
        <f>IFERROR(VLOOKUP(C:C,'Results Data'!A:F,6,FALSE), "Not Found")</f>
        <v>Not Found</v>
      </c>
      <c r="P238" s="27" t="str">
        <f>IFERROR(VLOOKUP(C:C,'Results Data'!A:L,12,FALSE), "Not Found")</f>
        <v>Not Found</v>
      </c>
      <c r="Q238" s="27" t="b">
        <f>AND('RIDE DATA'!$A$5&lt;'Registration Data'!$P30,'RIDE DATA'!$B$5&gt;'Registration Data'!$P30)</f>
        <v>0</v>
      </c>
      <c r="R238" s="27">
        <f>IF(Q238=TRUE,O238*0.03,0)</f>
        <v>0</v>
      </c>
      <c r="S238" s="25">
        <f>COUNTIF('Historical Registration Data'!D:D,'Registration Data'!C30)</f>
        <v>0</v>
      </c>
      <c r="T238" s="28" t="e">
        <f>R238+O238</f>
        <v>#VALUE!</v>
      </c>
      <c r="U238" s="29" t="e">
        <f>T238/F238</f>
        <v>#VALUE!</v>
      </c>
      <c r="V238" s="44" t="e">
        <f>IF(U238&gt;100%,((U238-1)*10000),0)</f>
        <v>#VALUE!</v>
      </c>
    </row>
    <row r="239" spans="1:23" x14ac:dyDescent="0.25">
      <c r="A239" s="65" t="s">
        <v>26</v>
      </c>
      <c r="B239" s="59" t="s">
        <v>96</v>
      </c>
      <c r="C239" s="59" t="s">
        <v>97</v>
      </c>
      <c r="D239" s="59">
        <v>490</v>
      </c>
      <c r="E239" s="11"/>
      <c r="F239" s="23">
        <f>D239*0.94</f>
        <v>460.59999999999997</v>
      </c>
      <c r="G239" s="24">
        <f>IF(O239="Not Found",0,F239)</f>
        <v>0</v>
      </c>
      <c r="H239" s="43" t="s">
        <v>620</v>
      </c>
      <c r="I239" s="43"/>
      <c r="J239" s="43"/>
      <c r="K239" s="43"/>
      <c r="L239" s="43"/>
      <c r="O239" s="26" t="str">
        <f>IFERROR(VLOOKUP(C:C,'Results Data'!A:F,6,FALSE), "Not Found")</f>
        <v>Not Found</v>
      </c>
      <c r="P239" s="27" t="str">
        <f>IFERROR(VLOOKUP(C:C,'Results Data'!A:L,12,FALSE), "Not Found")</f>
        <v>Not Found</v>
      </c>
      <c r="Q239" s="27" t="b">
        <f>AND('RIDE DATA'!$A$5&lt;'Registration Data'!$P35,'RIDE DATA'!$B$5&gt;'Registration Data'!$P35)</f>
        <v>0</v>
      </c>
      <c r="R239" s="27">
        <f>IF(Q239=TRUE,O239*0.03,0)</f>
        <v>0</v>
      </c>
      <c r="S239" s="25">
        <f>COUNTIF('Historical Registration Data'!D:D,'Registration Data'!C35)</f>
        <v>0</v>
      </c>
      <c r="T239" s="28" t="e">
        <f>R239+O239</f>
        <v>#VALUE!</v>
      </c>
      <c r="U239" s="29" t="e">
        <f>T239/F239</f>
        <v>#VALUE!</v>
      </c>
      <c r="V239" s="44" t="e">
        <f>IF(U239&gt;100%,((U239-1)*10000),0)</f>
        <v>#VALUE!</v>
      </c>
    </row>
    <row r="240" spans="1:23" x14ac:dyDescent="0.25">
      <c r="A240" s="62" t="s">
        <v>28</v>
      </c>
      <c r="B240" s="57" t="s">
        <v>583</v>
      </c>
      <c r="C240" s="57" t="s">
        <v>584</v>
      </c>
      <c r="D240" s="57">
        <v>702</v>
      </c>
      <c r="E240" s="5"/>
      <c r="F240" s="23">
        <f>D240*0.94</f>
        <v>659.88</v>
      </c>
      <c r="G240" s="24">
        <f>IF(O240="Not Found",0,F240)</f>
        <v>0</v>
      </c>
      <c r="H240" s="43" t="s">
        <v>624</v>
      </c>
      <c r="I240" s="43"/>
      <c r="J240" s="43"/>
      <c r="K240" s="43"/>
      <c r="L240" s="43"/>
      <c r="O240" s="26" t="str">
        <f>IFERROR(VLOOKUP(C:C,'Results Data'!A:F,6,FALSE), "Not Found")</f>
        <v>Not Found</v>
      </c>
      <c r="P240" s="27" t="str">
        <f>IFERROR(VLOOKUP(C:C,'Results Data'!A:L,12,FALSE), "Not Found")</f>
        <v>Not Found</v>
      </c>
      <c r="Q240" s="27" t="b">
        <f>AND('RIDE DATA'!$A$5&lt;'Registration Data'!$P285,'RIDE DATA'!$B$5&gt;'Registration Data'!$P285)</f>
        <v>0</v>
      </c>
      <c r="R240" s="27">
        <f>IF(Q240=TRUE,O240*0.03,0)</f>
        <v>0</v>
      </c>
      <c r="S240" s="25">
        <f>COUNTIF('Historical Registration Data'!D:D,'Registration Data'!C285)</f>
        <v>0</v>
      </c>
      <c r="T240" s="28" t="e">
        <f>R240+O240</f>
        <v>#VALUE!</v>
      </c>
      <c r="U240" s="29" t="e">
        <f>T240/F240</f>
        <v>#VALUE!</v>
      </c>
      <c r="V240" s="44" t="e">
        <f>IF(U240&gt;100%,((U240-1)*10000),0)</f>
        <v>#VALUE!</v>
      </c>
      <c r="W240" s="5"/>
    </row>
    <row r="241" spans="1:23" x14ac:dyDescent="0.25">
      <c r="A241" s="65" t="s">
        <v>26</v>
      </c>
      <c r="B241" s="59" t="s">
        <v>34</v>
      </c>
      <c r="C241" s="59" t="s">
        <v>35</v>
      </c>
      <c r="D241" s="59">
        <v>466</v>
      </c>
      <c r="E241" s="11"/>
      <c r="F241" s="23">
        <f>D241*0.94</f>
        <v>438.03999999999996</v>
      </c>
      <c r="G241" s="24">
        <f>IF(O241="Not Found",0,F241)</f>
        <v>0</v>
      </c>
      <c r="H241" s="43"/>
      <c r="I241" s="43"/>
      <c r="J241" s="43"/>
      <c r="K241" s="43"/>
      <c r="L241" s="43"/>
      <c r="O241" s="26" t="str">
        <f>IFERROR(VLOOKUP(C:C,'Results Data'!A:F,6,FALSE), "Not Found")</f>
        <v>Not Found</v>
      </c>
      <c r="P241" s="27" t="str">
        <f>IFERROR(VLOOKUP(C:C,'Results Data'!A:L,12,FALSE), "Not Found")</f>
        <v>Not Found</v>
      </c>
      <c r="Q241" s="27" t="b">
        <f>AND('RIDE DATA'!$A$5&lt;'Registration Data'!$P3,'RIDE DATA'!$B$5&gt;'Registration Data'!$P3)</f>
        <v>0</v>
      </c>
      <c r="R241" s="27">
        <f>IF(Q241=TRUE,O241*0.03,0)</f>
        <v>0</v>
      </c>
      <c r="S241" s="25">
        <f>COUNTIF('Historical Registration Data'!D:D,'Registration Data'!C3)</f>
        <v>0</v>
      </c>
      <c r="T241" s="28" t="e">
        <f>R241+O241</f>
        <v>#VALUE!</v>
      </c>
      <c r="U241" s="29" t="e">
        <f>T241/F241</f>
        <v>#VALUE!</v>
      </c>
      <c r="V241" s="44" t="e">
        <f>IF(U241&gt;100%,((U241-1)*10000),0)</f>
        <v>#VALUE!</v>
      </c>
    </row>
    <row r="242" spans="1:23" x14ac:dyDescent="0.25">
      <c r="A242" s="58" t="s">
        <v>25</v>
      </c>
      <c r="B242" s="59" t="s">
        <v>224</v>
      </c>
      <c r="C242" s="59" t="s">
        <v>225</v>
      </c>
      <c r="D242" s="59">
        <v>490</v>
      </c>
      <c r="E242" s="11"/>
      <c r="F242" s="23">
        <f>D242*0.94</f>
        <v>460.59999999999997</v>
      </c>
      <c r="G242" s="24">
        <f>IF(O242="Not Found",0,F242)</f>
        <v>0</v>
      </c>
      <c r="H242" s="43" t="s">
        <v>620</v>
      </c>
      <c r="I242" s="43" t="s">
        <v>625</v>
      </c>
      <c r="J242" s="43"/>
      <c r="K242" s="43"/>
      <c r="L242" s="43"/>
      <c r="O242" s="26" t="str">
        <f>IFERROR(VLOOKUP(C:C,'Results Data'!A:F,6,FALSE), "Not Found")</f>
        <v>Not Found</v>
      </c>
      <c r="P242" s="27" t="str">
        <f>IFERROR(VLOOKUP(C:C,'Results Data'!A:L,12,FALSE), "Not Found")</f>
        <v>Not Found</v>
      </c>
      <c r="Q242" s="27" t="b">
        <f>AND('RIDE DATA'!$A$5&lt;'Registration Data'!$P99,'RIDE DATA'!$B$5&gt;'Registration Data'!$P99)</f>
        <v>0</v>
      </c>
      <c r="R242" s="27">
        <f>IF(Q242=TRUE,O242*0.03,0)</f>
        <v>0</v>
      </c>
      <c r="S242" s="25">
        <f>COUNTIF('Historical Registration Data'!D:D,'Registration Data'!C99)</f>
        <v>0</v>
      </c>
      <c r="T242" s="28" t="e">
        <f>R242+O242</f>
        <v>#VALUE!</v>
      </c>
      <c r="U242" s="29" t="e">
        <f>T242/F242</f>
        <v>#VALUE!</v>
      </c>
      <c r="V242" s="44" t="e">
        <f>IF(U242&gt;100%,((U242-1)*10000),0)</f>
        <v>#VALUE!</v>
      </c>
    </row>
    <row r="243" spans="1:23" x14ac:dyDescent="0.25">
      <c r="A243" s="66" t="s">
        <v>26</v>
      </c>
      <c r="B243" s="57" t="s">
        <v>618</v>
      </c>
      <c r="C243" s="57" t="s">
        <v>619</v>
      </c>
      <c r="D243" s="57">
        <v>506</v>
      </c>
      <c r="E243" s="5"/>
      <c r="F243" s="23">
        <f>D243*0.94</f>
        <v>475.64</v>
      </c>
      <c r="G243" s="24">
        <f>IF(O243="Not Found",0,F243)</f>
        <v>0</v>
      </c>
      <c r="H243" s="43"/>
      <c r="I243" s="43"/>
      <c r="J243" s="43"/>
      <c r="K243" s="43"/>
      <c r="L243" s="43"/>
      <c r="O243" s="26" t="str">
        <f>IFERROR(VLOOKUP(C:C,'Results Data'!A:F,6,FALSE), "Not Found")</f>
        <v>Not Found</v>
      </c>
      <c r="P243" s="27" t="str">
        <f>IFERROR(VLOOKUP(C:C,'Results Data'!A:L,12,FALSE), "Not Found")</f>
        <v>Not Found</v>
      </c>
      <c r="Q243" s="27" t="b">
        <f>AND('RIDE DATA'!$A$5&lt;'Registration Data'!$P303,'RIDE DATA'!$B$5&gt;'Registration Data'!$P303)</f>
        <v>0</v>
      </c>
      <c r="R243" s="27">
        <f>IF(Q243=TRUE,O243*0.03,0)</f>
        <v>0</v>
      </c>
      <c r="S243" s="45"/>
      <c r="T243" s="28" t="e">
        <f>R243+O243</f>
        <v>#VALUE!</v>
      </c>
      <c r="U243" s="29" t="e">
        <f>T243/F243</f>
        <v>#VALUE!</v>
      </c>
      <c r="V243" s="44" t="e">
        <f>IF(U243&gt;100%,((U243-1)*10000),0)</f>
        <v>#VALUE!</v>
      </c>
      <c r="W243" s="5"/>
    </row>
    <row r="244" spans="1:23" x14ac:dyDescent="0.25">
      <c r="A244" s="62" t="s">
        <v>28</v>
      </c>
      <c r="B244" s="57" t="s">
        <v>435</v>
      </c>
      <c r="C244" s="57" t="s">
        <v>436</v>
      </c>
      <c r="D244" s="57">
        <v>457</v>
      </c>
      <c r="E244" s="5"/>
      <c r="F244" s="23">
        <f>D244*0.94</f>
        <v>429.58</v>
      </c>
      <c r="G244" s="24">
        <f>IF(O244="Not Found",0,F244)</f>
        <v>0</v>
      </c>
      <c r="H244" s="43"/>
      <c r="I244" s="43"/>
      <c r="J244" s="43"/>
      <c r="K244" s="43"/>
      <c r="L244" s="43"/>
      <c r="O244" s="26" t="str">
        <f>IFERROR(VLOOKUP(C:C,'Results Data'!A:F,6,FALSE), "Not Found")</f>
        <v>Not Found</v>
      </c>
      <c r="P244" s="27" t="str">
        <f>IFERROR(VLOOKUP(C:C,'Results Data'!A:L,12,FALSE), "Not Found")</f>
        <v>Not Found</v>
      </c>
      <c r="Q244" s="27" t="b">
        <f>AND('RIDE DATA'!$A$5&lt;'Registration Data'!$P208,'RIDE DATA'!$B$5&gt;'Registration Data'!$P208)</f>
        <v>0</v>
      </c>
      <c r="R244" s="27">
        <f>IF(Q244=TRUE,O244*0.03,0)</f>
        <v>0</v>
      </c>
      <c r="S244" s="25">
        <f>COUNTIF('Historical Registration Data'!D:D,'Registration Data'!C208)</f>
        <v>0</v>
      </c>
      <c r="T244" s="28" t="e">
        <f>R244+O244</f>
        <v>#VALUE!</v>
      </c>
      <c r="U244" s="29" t="e">
        <f>T244/F244</f>
        <v>#VALUE!</v>
      </c>
      <c r="V244" s="44" t="e">
        <f>IF(U244&gt;100%,((U244-1)*10000),0)</f>
        <v>#VALUE!</v>
      </c>
      <c r="W244" s="5"/>
    </row>
    <row r="245" spans="1:23" x14ac:dyDescent="0.25">
      <c r="A245" s="63" t="s">
        <v>29</v>
      </c>
      <c r="B245" s="59" t="s">
        <v>100</v>
      </c>
      <c r="C245" s="59" t="s">
        <v>101</v>
      </c>
      <c r="D245" s="59">
        <v>218</v>
      </c>
      <c r="E245" s="11"/>
      <c r="F245" s="23">
        <f>D245*0.94</f>
        <v>204.92</v>
      </c>
      <c r="G245" s="24">
        <f>IF(O245="Not Found",0,F245)</f>
        <v>0</v>
      </c>
      <c r="H245" s="43" t="s">
        <v>620</v>
      </c>
      <c r="I245" s="43" t="s">
        <v>625</v>
      </c>
      <c r="J245" s="43"/>
      <c r="K245" s="43"/>
      <c r="L245" s="43" t="s">
        <v>643</v>
      </c>
      <c r="O245" s="26" t="str">
        <f>IFERROR(VLOOKUP(C:C,'Results Data'!A:F,6,FALSE), "Not Found")</f>
        <v>Not Found</v>
      </c>
      <c r="P245" s="27" t="str">
        <f>IFERROR(VLOOKUP(C:C,'Results Data'!A:L,12,FALSE), "Not Found")</f>
        <v>Not Found</v>
      </c>
      <c r="Q245" s="27" t="b">
        <f>AND('RIDE DATA'!$A$5&lt;'Registration Data'!$P37,'RIDE DATA'!$B$5&gt;'Registration Data'!$P37)</f>
        <v>0</v>
      </c>
      <c r="R245" s="27">
        <f>IF(Q245=TRUE,O245*0.03,0)</f>
        <v>0</v>
      </c>
      <c r="S245" s="25">
        <f>COUNTIF('Historical Registration Data'!D:D,'Registration Data'!C37)</f>
        <v>0</v>
      </c>
      <c r="T245" s="28" t="e">
        <f>R245+O245</f>
        <v>#VALUE!</v>
      </c>
      <c r="U245" s="29" t="e">
        <f>T245/F245</f>
        <v>#VALUE!</v>
      </c>
      <c r="V245" s="44" t="e">
        <f>IF(U245&gt;100%,((U245-1)*10000),0)</f>
        <v>#VALUE!</v>
      </c>
    </row>
    <row r="246" spans="1:23" x14ac:dyDescent="0.25">
      <c r="A246" s="66" t="s">
        <v>26</v>
      </c>
      <c r="B246" s="57" t="s">
        <v>449</v>
      </c>
      <c r="C246" s="57" t="s">
        <v>450</v>
      </c>
      <c r="D246" s="57">
        <v>561</v>
      </c>
      <c r="E246" s="5"/>
      <c r="F246" s="23">
        <f>D246*0.94</f>
        <v>527.33999999999992</v>
      </c>
      <c r="G246" s="24">
        <f>IF(O246="Not Found",0,F246)</f>
        <v>0</v>
      </c>
      <c r="H246" s="43" t="s">
        <v>620</v>
      </c>
      <c r="I246" s="43" t="s">
        <v>621</v>
      </c>
      <c r="J246" s="43"/>
      <c r="K246" s="43"/>
      <c r="L246" s="43"/>
      <c r="O246" s="26" t="str">
        <f>IFERROR(VLOOKUP(C:C,'Results Data'!A:F,6,FALSE), "Not Found")</f>
        <v>Not Found</v>
      </c>
      <c r="P246" s="27" t="str">
        <f>IFERROR(VLOOKUP(C:C,'Results Data'!A:L,12,FALSE), "Not Found")</f>
        <v>Not Found</v>
      </c>
      <c r="Q246" s="27" t="b">
        <f>AND('RIDE DATA'!$A$5&lt;'Registration Data'!$P215,'RIDE DATA'!$B$5&gt;'Registration Data'!$P215)</f>
        <v>0</v>
      </c>
      <c r="R246" s="27">
        <f>IF(Q246=TRUE,O246*0.03,0)</f>
        <v>0</v>
      </c>
      <c r="S246" s="25">
        <f>COUNTIF('Historical Registration Data'!D:D,'Registration Data'!C215)</f>
        <v>0</v>
      </c>
      <c r="T246" s="28" t="e">
        <f>R246+O246</f>
        <v>#VALUE!</v>
      </c>
      <c r="U246" s="29" t="e">
        <f>T246/F246</f>
        <v>#VALUE!</v>
      </c>
      <c r="V246" s="44" t="e">
        <f>IF(U246&gt;100%,((U246-1)*10000),0)</f>
        <v>#VALUE!</v>
      </c>
      <c r="W246" s="5"/>
    </row>
    <row r="247" spans="1:23" x14ac:dyDescent="0.25">
      <c r="A247" s="63" t="s">
        <v>29</v>
      </c>
      <c r="B247" s="59" t="s">
        <v>220</v>
      </c>
      <c r="C247" s="59" t="s">
        <v>221</v>
      </c>
      <c r="D247" s="59">
        <v>360</v>
      </c>
      <c r="E247" s="11"/>
      <c r="F247" s="23">
        <f>D247*0.94</f>
        <v>338.4</v>
      </c>
      <c r="G247" s="24">
        <f>IF(O247="Not Found",0,F247)</f>
        <v>0</v>
      </c>
      <c r="H247" s="43" t="s">
        <v>620</v>
      </c>
      <c r="I247" s="43" t="s">
        <v>625</v>
      </c>
      <c r="J247" s="43"/>
      <c r="K247" s="43"/>
      <c r="L247" s="43" t="s">
        <v>628</v>
      </c>
      <c r="O247" s="26" t="str">
        <f>IFERROR(VLOOKUP(C:C,'Results Data'!A:F,6,FALSE), "Not Found")</f>
        <v>Not Found</v>
      </c>
      <c r="P247" s="27" t="str">
        <f>IFERROR(VLOOKUP(C:C,'Results Data'!A:L,12,FALSE), "Not Found")</f>
        <v>Not Found</v>
      </c>
      <c r="Q247" s="27" t="b">
        <f>AND('RIDE DATA'!$A$5&lt;'Registration Data'!$P97,'RIDE DATA'!$B$5&gt;'Registration Data'!$P97)</f>
        <v>0</v>
      </c>
      <c r="R247" s="27">
        <f>IF(Q247=TRUE,O247*0.03,0)</f>
        <v>0</v>
      </c>
      <c r="S247" s="25">
        <f>COUNTIF('Historical Registration Data'!D:D,'Registration Data'!C97)</f>
        <v>0</v>
      </c>
      <c r="T247" s="28" t="e">
        <f>R247+O247</f>
        <v>#VALUE!</v>
      </c>
      <c r="U247" s="29" t="e">
        <f>T247/F247</f>
        <v>#VALUE!</v>
      </c>
      <c r="V247" s="44" t="e">
        <f>IF(U247&gt;100%,((U247-1)*10000),0)</f>
        <v>#VALUE!</v>
      </c>
    </row>
    <row r="248" spans="1:23" x14ac:dyDescent="0.25">
      <c r="A248" s="62" t="s">
        <v>28</v>
      </c>
      <c r="B248" s="57" t="s">
        <v>477</v>
      </c>
      <c r="C248" s="57" t="s">
        <v>478</v>
      </c>
      <c r="D248" s="57">
        <v>550</v>
      </c>
      <c r="E248" s="5"/>
      <c r="F248" s="23">
        <f>D248*0.94</f>
        <v>517</v>
      </c>
      <c r="G248" s="24">
        <f>IF(O248="Not Found",0,F248)</f>
        <v>0</v>
      </c>
      <c r="H248" s="43" t="s">
        <v>620</v>
      </c>
      <c r="I248" s="43" t="s">
        <v>621</v>
      </c>
      <c r="J248" s="43" t="s">
        <v>623</v>
      </c>
      <c r="K248" s="43"/>
      <c r="L248" s="43"/>
      <c r="O248" s="26" t="str">
        <f>IFERROR(VLOOKUP(C:C,'Results Data'!A:F,6,FALSE), "Not Found")</f>
        <v>Not Found</v>
      </c>
      <c r="P248" s="27" t="str">
        <f>IFERROR(VLOOKUP(C:C,'Results Data'!A:L,12,FALSE), "Not Found")</f>
        <v>Not Found</v>
      </c>
      <c r="Q248" s="27" t="b">
        <f>AND('RIDE DATA'!$A$5&lt;'Registration Data'!$P231,'RIDE DATA'!$B$5&gt;'Registration Data'!$P231)</f>
        <v>0</v>
      </c>
      <c r="R248" s="27">
        <f>IF(Q248=TRUE,O248*0.03,0)</f>
        <v>0</v>
      </c>
      <c r="S248" s="25">
        <f>COUNTIF('Historical Registration Data'!D:D,'Registration Data'!C231)</f>
        <v>0</v>
      </c>
      <c r="T248" s="28" t="e">
        <f>R248+O248</f>
        <v>#VALUE!</v>
      </c>
      <c r="U248" s="29" t="e">
        <f>T248/F248</f>
        <v>#VALUE!</v>
      </c>
      <c r="V248" s="44" t="e">
        <f>IF(U248&gt;100%,((U248-1)*10000),0)</f>
        <v>#VALUE!</v>
      </c>
      <c r="W248" s="5"/>
    </row>
    <row r="249" spans="1:23" x14ac:dyDescent="0.25">
      <c r="A249" s="64" t="s">
        <v>29</v>
      </c>
      <c r="B249" s="57" t="s">
        <v>610</v>
      </c>
      <c r="C249" s="57" t="s">
        <v>611</v>
      </c>
      <c r="D249" s="57">
        <v>315</v>
      </c>
      <c r="E249" s="5"/>
      <c r="F249" s="23">
        <f>D249*0.94</f>
        <v>296.09999999999997</v>
      </c>
      <c r="G249" s="24">
        <f>IF(O249="Not Found",0,F249)</f>
        <v>0</v>
      </c>
      <c r="H249" s="43" t="s">
        <v>631</v>
      </c>
      <c r="I249" s="43" t="s">
        <v>621</v>
      </c>
      <c r="J249" s="43" t="s">
        <v>656</v>
      </c>
      <c r="K249" s="43"/>
      <c r="L249" s="43"/>
      <c r="O249" s="26" t="str">
        <f>IFERROR(VLOOKUP(C:C,'Results Data'!A:F,6,FALSE), "Not Found")</f>
        <v>Not Found</v>
      </c>
      <c r="P249" s="27" t="str">
        <f>IFERROR(VLOOKUP(C:C,'Results Data'!A:L,12,FALSE), "Not Found")</f>
        <v>Not Found</v>
      </c>
      <c r="Q249" s="27" t="b">
        <f>AND('RIDE DATA'!$A$5&lt;'Registration Data'!$P299,'RIDE DATA'!$B$5&gt;'Registration Data'!$P299)</f>
        <v>0</v>
      </c>
      <c r="R249" s="27">
        <f>IF(Q249=TRUE,O249*0.03,0)</f>
        <v>0</v>
      </c>
      <c r="S249" s="25">
        <f>COUNTIF('Historical Registration Data'!D:D,'Registration Data'!C299)</f>
        <v>0</v>
      </c>
      <c r="T249" s="28" t="e">
        <f>R249+O249</f>
        <v>#VALUE!</v>
      </c>
      <c r="U249" s="29" t="e">
        <f>T249/F249</f>
        <v>#VALUE!</v>
      </c>
      <c r="V249" s="44" t="e">
        <f>IF(U249&gt;100%,((U249-1)*10000),0)</f>
        <v>#VALUE!</v>
      </c>
      <c r="W249" s="5"/>
    </row>
    <row r="250" spans="1:23" x14ac:dyDescent="0.25">
      <c r="A250" s="66" t="s">
        <v>26</v>
      </c>
      <c r="B250" s="57" t="s">
        <v>557</v>
      </c>
      <c r="C250" s="57" t="s">
        <v>558</v>
      </c>
      <c r="D250" s="57">
        <v>357</v>
      </c>
      <c r="E250" s="5"/>
      <c r="F250" s="23">
        <f>D250*0.94</f>
        <v>335.58</v>
      </c>
      <c r="G250" s="24">
        <f>IF(O250="Not Found",0,F250)</f>
        <v>0</v>
      </c>
      <c r="H250" s="43"/>
      <c r="I250" s="43"/>
      <c r="J250" s="43"/>
      <c r="K250" s="43"/>
      <c r="L250" s="43"/>
      <c r="O250" s="26" t="str">
        <f>IFERROR(VLOOKUP(C:C,'Results Data'!A:F,6,FALSE), "Not Found")</f>
        <v>Not Found</v>
      </c>
      <c r="P250" s="27" t="str">
        <f>IFERROR(VLOOKUP(C:C,'Results Data'!A:L,12,FALSE), "Not Found")</f>
        <v>Not Found</v>
      </c>
      <c r="Q250" s="27" t="b">
        <f>AND('RIDE DATA'!$A$5&lt;'Registration Data'!$P272,'RIDE DATA'!$B$5&gt;'Registration Data'!$P272)</f>
        <v>0</v>
      </c>
      <c r="R250" s="27">
        <f>IF(Q250=TRUE,O250*0.03,0)</f>
        <v>0</v>
      </c>
      <c r="S250" s="25">
        <f>COUNTIF('Historical Registration Data'!D:D,'Registration Data'!C272)</f>
        <v>0</v>
      </c>
      <c r="T250" s="28" t="e">
        <f>R250+O250</f>
        <v>#VALUE!</v>
      </c>
      <c r="U250" s="29" t="e">
        <f>T250/F250</f>
        <v>#VALUE!</v>
      </c>
      <c r="V250" s="44" t="e">
        <f>IF(U250&gt;100%,((U250-1)*10000),0)</f>
        <v>#VALUE!</v>
      </c>
      <c r="W250" s="5"/>
    </row>
    <row r="251" spans="1:23" x14ac:dyDescent="0.25">
      <c r="A251" s="63" t="s">
        <v>29</v>
      </c>
      <c r="B251" s="59" t="s">
        <v>102</v>
      </c>
      <c r="C251" s="59" t="s">
        <v>103</v>
      </c>
      <c r="D251" s="59">
        <v>474</v>
      </c>
      <c r="E251" s="11"/>
      <c r="F251" s="23">
        <f>D251*0.94</f>
        <v>445.56</v>
      </c>
      <c r="G251" s="24">
        <f>IF(O251="Not Found",0,F251)</f>
        <v>0</v>
      </c>
      <c r="H251" s="43" t="s">
        <v>620</v>
      </c>
      <c r="I251" s="43" t="s">
        <v>621</v>
      </c>
      <c r="J251" s="43" t="s">
        <v>642</v>
      </c>
      <c r="K251" s="43"/>
      <c r="L251" s="43"/>
      <c r="O251" s="26" t="str">
        <f>IFERROR(VLOOKUP(C:C,'Results Data'!A:F,6,FALSE), "Not Found")</f>
        <v>Not Found</v>
      </c>
      <c r="P251" s="27" t="str">
        <f>IFERROR(VLOOKUP(C:C,'Results Data'!A:L,12,FALSE), "Not Found")</f>
        <v>Not Found</v>
      </c>
      <c r="Q251" s="27" t="b">
        <f>AND('RIDE DATA'!$A$5&lt;'Registration Data'!$P38,'RIDE DATA'!$B$5&gt;'Registration Data'!$P38)</f>
        <v>0</v>
      </c>
      <c r="R251" s="27">
        <f>IF(Q251=TRUE,O251*0.03,0)</f>
        <v>0</v>
      </c>
      <c r="S251" s="25">
        <f>COUNTIF('Historical Registration Data'!D:D,'Registration Data'!C38)</f>
        <v>0</v>
      </c>
      <c r="T251" s="28" t="e">
        <f>R251+O251</f>
        <v>#VALUE!</v>
      </c>
      <c r="U251" s="29" t="e">
        <f>T251/F251</f>
        <v>#VALUE!</v>
      </c>
      <c r="V251" s="44" t="e">
        <f>IF(U251&gt;100%,((U251-1)*10000),0)</f>
        <v>#VALUE!</v>
      </c>
    </row>
    <row r="252" spans="1:23" x14ac:dyDescent="0.25">
      <c r="A252" s="58" t="s">
        <v>25</v>
      </c>
      <c r="B252" s="59" t="s">
        <v>184</v>
      </c>
      <c r="C252" s="59" t="s">
        <v>185</v>
      </c>
      <c r="D252" s="59">
        <v>322</v>
      </c>
      <c r="E252" s="11"/>
      <c r="F252" s="23">
        <f>D252*0.94</f>
        <v>302.68</v>
      </c>
      <c r="G252" s="24">
        <f>IF(O252="Not Found",0,F252)</f>
        <v>0</v>
      </c>
      <c r="H252" s="43"/>
      <c r="I252" s="43"/>
      <c r="J252" s="43"/>
      <c r="K252" s="43"/>
      <c r="L252" s="43"/>
      <c r="O252" s="26" t="str">
        <f>IFERROR(VLOOKUP(C:C,'Results Data'!A:F,6,FALSE), "Not Found")</f>
        <v>Not Found</v>
      </c>
      <c r="P252" s="27" t="str">
        <f>IFERROR(VLOOKUP(C:C,'Results Data'!A:L,12,FALSE), "Not Found")</f>
        <v>Not Found</v>
      </c>
      <c r="Q252" s="27" t="b">
        <f>AND('RIDE DATA'!$A$5&lt;'Registration Data'!$P79,'RIDE DATA'!$B$5&gt;'Registration Data'!$P79)</f>
        <v>0</v>
      </c>
      <c r="R252" s="27">
        <f>IF(Q252=TRUE,O252*0.03,0)</f>
        <v>0</v>
      </c>
      <c r="S252" s="25">
        <f>COUNTIF('Historical Registration Data'!D:D,'Registration Data'!C79)</f>
        <v>0</v>
      </c>
      <c r="T252" s="28" t="e">
        <f>R252+O252</f>
        <v>#VALUE!</v>
      </c>
      <c r="U252" s="29" t="e">
        <f>T252/F252</f>
        <v>#VALUE!</v>
      </c>
      <c r="V252" s="44" t="e">
        <f>IF(U252&gt;100%,((U252-1)*10000),0)</f>
        <v>#VALUE!</v>
      </c>
    </row>
    <row r="253" spans="1:23" x14ac:dyDescent="0.25">
      <c r="A253" s="56" t="s">
        <v>25</v>
      </c>
      <c r="B253" s="57" t="s">
        <v>433</v>
      </c>
      <c r="C253" s="57" t="s">
        <v>434</v>
      </c>
      <c r="D253" s="57">
        <v>427</v>
      </c>
      <c r="E253"/>
      <c r="F253" s="23">
        <f>D253*0.94</f>
        <v>401.38</v>
      </c>
      <c r="G253" s="24">
        <f>IF(O253="Not Found",0,F253)</f>
        <v>0</v>
      </c>
      <c r="H253" s="43" t="s">
        <v>631</v>
      </c>
      <c r="I253" s="43" t="s">
        <v>625</v>
      </c>
      <c r="J253" s="43"/>
      <c r="K253" s="43"/>
      <c r="L253" s="43"/>
      <c r="O253" s="26" t="str">
        <f>IFERROR(VLOOKUP(C:C,'Results Data'!A:F,6,FALSE), "Not Found")</f>
        <v>Not Found</v>
      </c>
      <c r="P253" s="27" t="str">
        <f>IFERROR(VLOOKUP(C:C,'Results Data'!A:L,12,FALSE), "Not Found")</f>
        <v>Not Found</v>
      </c>
      <c r="Q253" s="27" t="b">
        <f>AND('RIDE DATA'!$A$5&lt;'Registration Data'!$P207,'RIDE DATA'!$B$5&gt;'Registration Data'!$P207)</f>
        <v>0</v>
      </c>
      <c r="R253" s="27">
        <f>IF(Q253=TRUE,O253*0.03,0)</f>
        <v>0</v>
      </c>
      <c r="S253" s="25">
        <f>COUNTIF('Historical Registration Data'!D:D,'Registration Data'!C207)</f>
        <v>0</v>
      </c>
      <c r="T253" s="28" t="e">
        <f>R253+O253</f>
        <v>#VALUE!</v>
      </c>
      <c r="U253" s="29" t="e">
        <f>T253/F253</f>
        <v>#VALUE!</v>
      </c>
      <c r="V253" s="44" t="e">
        <f>IF(U253&gt;100%,((U253-1)*10000),0)</f>
        <v>#VALUE!</v>
      </c>
      <c r="W253"/>
    </row>
    <row r="254" spans="1:23" x14ac:dyDescent="0.25">
      <c r="A254" s="61" t="s">
        <v>28</v>
      </c>
      <c r="B254" s="59" t="s">
        <v>264</v>
      </c>
      <c r="C254" s="59" t="s">
        <v>265</v>
      </c>
      <c r="D254" s="59">
        <v>330</v>
      </c>
      <c r="E254" s="11"/>
      <c r="F254" s="23">
        <f>D254*0.94</f>
        <v>310.2</v>
      </c>
      <c r="G254" s="24">
        <f>IF(O254="Not Found",0,F254)</f>
        <v>0</v>
      </c>
      <c r="H254" s="43" t="s">
        <v>624</v>
      </c>
      <c r="I254" s="43"/>
      <c r="J254" s="43"/>
      <c r="K254" s="43"/>
      <c r="L254" s="43"/>
      <c r="O254" s="26" t="str">
        <f>IFERROR(VLOOKUP(C:C,'Results Data'!A:F,6,FALSE), "Not Found")</f>
        <v>Not Found</v>
      </c>
      <c r="P254" s="27" t="str">
        <f>IFERROR(VLOOKUP(C:C,'Results Data'!A:L,12,FALSE), "Not Found")</f>
        <v>Not Found</v>
      </c>
      <c r="Q254" s="27" t="b">
        <f>AND('RIDE DATA'!$A$5&lt;'Registration Data'!$P119,'RIDE DATA'!$B$5&gt;'Registration Data'!$P119)</f>
        <v>0</v>
      </c>
      <c r="R254" s="27">
        <f>IF(Q254=TRUE,O254*0.03,0)</f>
        <v>0</v>
      </c>
      <c r="S254" s="25">
        <f>COUNTIF('Historical Registration Data'!D:D,'Registration Data'!C119)</f>
        <v>0</v>
      </c>
      <c r="T254" s="28" t="e">
        <f>R254+O254</f>
        <v>#VALUE!</v>
      </c>
      <c r="U254" s="29" t="e">
        <f>T254/F254</f>
        <v>#VALUE!</v>
      </c>
      <c r="V254" s="44" t="e">
        <f>IF(U254&gt;100%,((U254-1)*10000),0)</f>
        <v>#VALUE!</v>
      </c>
    </row>
    <row r="255" spans="1:23" x14ac:dyDescent="0.25">
      <c r="A255" s="58" t="s">
        <v>25</v>
      </c>
      <c r="B255" s="59" t="s">
        <v>74</v>
      </c>
      <c r="C255" s="59" t="s">
        <v>75</v>
      </c>
      <c r="D255" s="59">
        <v>405</v>
      </c>
      <c r="E255" s="11"/>
      <c r="F255" s="23">
        <f>D255*0.94</f>
        <v>380.7</v>
      </c>
      <c r="G255" s="24">
        <f>IF(O255="Not Found",0,F255)</f>
        <v>0</v>
      </c>
      <c r="H255" s="43" t="s">
        <v>620</v>
      </c>
      <c r="I255" s="43" t="s">
        <v>621</v>
      </c>
      <c r="J255" s="43" t="s">
        <v>623</v>
      </c>
      <c r="K255" s="43"/>
      <c r="L255" s="43"/>
      <c r="O255" s="26" t="str">
        <f>IFERROR(VLOOKUP(C:C,'Results Data'!A:F,6,FALSE), "Not Found")</f>
        <v>Not Found</v>
      </c>
      <c r="P255" s="27" t="str">
        <f>IFERROR(VLOOKUP(C:C,'Results Data'!A:L,12,FALSE), "Not Found")</f>
        <v>Not Found</v>
      </c>
      <c r="Q255" s="27" t="b">
        <f>AND('RIDE DATA'!$A$5&lt;'Registration Data'!$P24,'RIDE DATA'!$B$5&gt;'Registration Data'!$P24)</f>
        <v>0</v>
      </c>
      <c r="R255" s="27">
        <f>IF(Q255=TRUE,O255*0.03,0)</f>
        <v>0</v>
      </c>
      <c r="S255" s="25">
        <f>COUNTIF('Historical Registration Data'!D:D,'Registration Data'!C24)</f>
        <v>0</v>
      </c>
      <c r="T255" s="28" t="e">
        <f>R255+O255</f>
        <v>#VALUE!</v>
      </c>
      <c r="U255" s="29" t="e">
        <f>T255/F255</f>
        <v>#VALUE!</v>
      </c>
      <c r="V255" s="44" t="e">
        <f>IF(U255&gt;100%,((U255-1)*10000),0)</f>
        <v>#VALUE!</v>
      </c>
    </row>
    <row r="256" spans="1:23" x14ac:dyDescent="0.25">
      <c r="A256" s="62" t="s">
        <v>28</v>
      </c>
      <c r="B256" s="57" t="s">
        <v>357</v>
      </c>
      <c r="C256" s="57" t="s">
        <v>358</v>
      </c>
      <c r="D256" s="57">
        <v>285</v>
      </c>
      <c r="E256" s="5"/>
      <c r="F256" s="23">
        <f>D256*0.94</f>
        <v>267.89999999999998</v>
      </c>
      <c r="G256" s="24">
        <f>IF(O256="Not Found",0,F256)</f>
        <v>0</v>
      </c>
      <c r="H256" s="43" t="s">
        <v>620</v>
      </c>
      <c r="I256" s="43" t="s">
        <v>625</v>
      </c>
      <c r="J256" s="43"/>
      <c r="K256" s="43"/>
      <c r="L256" s="43" t="s">
        <v>638</v>
      </c>
      <c r="O256" s="26" t="str">
        <f>IFERROR(VLOOKUP(C:C,'Results Data'!A:F,6,FALSE), "Not Found")</f>
        <v>Not Found</v>
      </c>
      <c r="P256" s="27" t="str">
        <f>IFERROR(VLOOKUP(C:C,'Results Data'!A:L,12,FALSE), "Not Found")</f>
        <v>Not Found</v>
      </c>
      <c r="Q256" s="27" t="b">
        <f>AND('RIDE DATA'!$A$5&lt;'Registration Data'!$P168,'RIDE DATA'!$B$5&gt;'Registration Data'!$P168)</f>
        <v>0</v>
      </c>
      <c r="R256" s="27">
        <f>IF(Q256=TRUE,O256*0.03,0)</f>
        <v>0</v>
      </c>
      <c r="S256" s="25">
        <f>COUNTIF('Historical Registration Data'!D:D,'Registration Data'!C168)</f>
        <v>0</v>
      </c>
      <c r="T256" s="28" t="e">
        <f>R256+O256</f>
        <v>#VALUE!</v>
      </c>
      <c r="U256" s="29" t="e">
        <f>T256/F256</f>
        <v>#VALUE!</v>
      </c>
      <c r="V256" s="44" t="e">
        <f>IF(U256&gt;100%,((U256-1)*10000),0)</f>
        <v>#VALUE!</v>
      </c>
      <c r="W256" s="5"/>
    </row>
    <row r="257" spans="1:23" x14ac:dyDescent="0.25">
      <c r="A257" s="66" t="s">
        <v>26</v>
      </c>
      <c r="B257" s="57" t="s">
        <v>387</v>
      </c>
      <c r="C257" s="57" t="s">
        <v>388</v>
      </c>
      <c r="D257" s="57">
        <v>190</v>
      </c>
      <c r="E257" s="5"/>
      <c r="F257" s="23">
        <f>D257*0.94</f>
        <v>178.6</v>
      </c>
      <c r="G257" s="24">
        <f>IF(O257="Not Found",0,F257)</f>
        <v>0</v>
      </c>
      <c r="H257" s="43" t="s">
        <v>620</v>
      </c>
      <c r="I257" s="43" t="s">
        <v>625</v>
      </c>
      <c r="J257" s="43"/>
      <c r="K257" s="43"/>
      <c r="L257" s="43"/>
      <c r="O257" s="26" t="str">
        <f>IFERROR(VLOOKUP(C:C,'Results Data'!A:F,6,FALSE), "Not Found")</f>
        <v>Not Found</v>
      </c>
      <c r="P257" s="27" t="str">
        <f>IFERROR(VLOOKUP(C:C,'Results Data'!A:L,12,FALSE), "Not Found")</f>
        <v>Not Found</v>
      </c>
      <c r="Q257" s="27" t="b">
        <f>AND('RIDE DATA'!$A$5&lt;'Registration Data'!$P183,'RIDE DATA'!$B$5&gt;'Registration Data'!$P183)</f>
        <v>0</v>
      </c>
      <c r="R257" s="27">
        <f>IF(Q257=TRUE,O257*0.03,0)</f>
        <v>0</v>
      </c>
      <c r="S257" s="25">
        <f>COUNTIF('Historical Registration Data'!D:D,'Registration Data'!C183)</f>
        <v>0</v>
      </c>
      <c r="T257" s="28" t="e">
        <f>R257+O257</f>
        <v>#VALUE!</v>
      </c>
      <c r="U257" s="29" t="e">
        <f>T257/F257</f>
        <v>#VALUE!</v>
      </c>
      <c r="V257" s="44" t="e">
        <f>IF(U257&gt;100%,((U257-1)*10000),0)</f>
        <v>#VALUE!</v>
      </c>
      <c r="W257" s="5"/>
    </row>
    <row r="258" spans="1:23" x14ac:dyDescent="0.25">
      <c r="A258" s="56" t="s">
        <v>25</v>
      </c>
      <c r="B258" s="57" t="s">
        <v>543</v>
      </c>
      <c r="C258" s="57" t="s">
        <v>544</v>
      </c>
      <c r="D258" s="57">
        <v>604</v>
      </c>
      <c r="E258" s="5"/>
      <c r="F258" s="23">
        <f>D258*0.94</f>
        <v>567.76</v>
      </c>
      <c r="G258" s="24">
        <f>IF(O258="Not Found",0,F258)</f>
        <v>0</v>
      </c>
      <c r="H258" s="43" t="s">
        <v>631</v>
      </c>
      <c r="I258" s="43" t="s">
        <v>621</v>
      </c>
      <c r="J258" s="43" t="s">
        <v>630</v>
      </c>
      <c r="K258" s="43"/>
      <c r="L258" s="43"/>
      <c r="O258" s="26" t="str">
        <f>IFERROR(VLOOKUP(C:C,'Results Data'!A:F,6,FALSE), "Not Found")</f>
        <v>Not Found</v>
      </c>
      <c r="P258" s="27" t="str">
        <f>IFERROR(VLOOKUP(C:C,'Results Data'!A:L,12,FALSE), "Not Found")</f>
        <v>Not Found</v>
      </c>
      <c r="Q258" s="27" t="b">
        <f>AND('RIDE DATA'!$A$5&lt;'Registration Data'!$P265,'RIDE DATA'!$B$5&gt;'Registration Data'!$P265)</f>
        <v>0</v>
      </c>
      <c r="R258" s="27">
        <f>IF(Q258=TRUE,O258*0.03,0)</f>
        <v>0</v>
      </c>
      <c r="S258" s="25">
        <f>COUNTIF('Historical Registration Data'!D:D,'Registration Data'!C265)</f>
        <v>0</v>
      </c>
      <c r="T258" s="28" t="e">
        <f>R258+O258</f>
        <v>#VALUE!</v>
      </c>
      <c r="U258" s="29" t="e">
        <f>T258/F258</f>
        <v>#VALUE!</v>
      </c>
      <c r="V258" s="44" t="e">
        <f>IF(U258&gt;100%,((U258-1)*10000),0)</f>
        <v>#VALUE!</v>
      </c>
      <c r="W258" s="5"/>
    </row>
    <row r="259" spans="1:23" x14ac:dyDescent="0.25">
      <c r="A259" s="61" t="s">
        <v>28</v>
      </c>
      <c r="B259" s="59" t="s">
        <v>126</v>
      </c>
      <c r="C259" s="59" t="s">
        <v>127</v>
      </c>
      <c r="D259" s="59">
        <v>375</v>
      </c>
      <c r="E259" s="11"/>
      <c r="F259" s="23">
        <f>D259*0.94</f>
        <v>352.5</v>
      </c>
      <c r="G259" s="24">
        <f>IF(O259="Not Found",0,F259)</f>
        <v>0</v>
      </c>
      <c r="H259" s="43" t="s">
        <v>620</v>
      </c>
      <c r="I259" s="43" t="s">
        <v>633</v>
      </c>
      <c r="J259" s="43"/>
      <c r="K259" s="43"/>
      <c r="L259" s="43"/>
      <c r="O259" s="26" t="str">
        <f>IFERROR(VLOOKUP(C:C,'Results Data'!A:F,6,FALSE), "Not Found")</f>
        <v>Not Found</v>
      </c>
      <c r="P259" s="27" t="str">
        <f>IFERROR(VLOOKUP(C:C,'Results Data'!A:L,12,FALSE), "Not Found")</f>
        <v>Not Found</v>
      </c>
      <c r="Q259" s="27" t="b">
        <f>AND('RIDE DATA'!$A$5&lt;'Registration Data'!$P50,'RIDE DATA'!$B$5&gt;'Registration Data'!$P50)</f>
        <v>0</v>
      </c>
      <c r="R259" s="27">
        <f>IF(Q259=TRUE,O259*0.03,0)</f>
        <v>0</v>
      </c>
      <c r="S259" s="25">
        <f>COUNTIF('Historical Registration Data'!D:D,'Registration Data'!C50)</f>
        <v>0</v>
      </c>
      <c r="T259" s="28" t="e">
        <f>R259+O259</f>
        <v>#VALUE!</v>
      </c>
      <c r="U259" s="29" t="e">
        <f>T259/F259</f>
        <v>#VALUE!</v>
      </c>
      <c r="V259" s="44" t="e">
        <f>IF(U259&gt;100%,((U259-1)*10000),0)</f>
        <v>#VALUE!</v>
      </c>
    </row>
    <row r="260" spans="1:23" x14ac:dyDescent="0.25">
      <c r="A260" s="63" t="s">
        <v>29</v>
      </c>
      <c r="B260" s="59" t="s">
        <v>246</v>
      </c>
      <c r="C260" s="59" t="s">
        <v>247</v>
      </c>
      <c r="D260" s="59">
        <v>288</v>
      </c>
      <c r="E260" s="11"/>
      <c r="F260" s="23">
        <f>D260*0.94</f>
        <v>270.71999999999997</v>
      </c>
      <c r="G260" s="24">
        <f>IF(O260="Not Found",0,F260)</f>
        <v>0</v>
      </c>
      <c r="H260" s="43" t="s">
        <v>620</v>
      </c>
      <c r="I260" s="43" t="s">
        <v>621</v>
      </c>
      <c r="J260" s="43" t="s">
        <v>630</v>
      </c>
      <c r="K260" s="43"/>
      <c r="L260" s="43"/>
      <c r="O260" s="26" t="str">
        <f>IFERROR(VLOOKUP(C:C,'Results Data'!A:F,6,FALSE), "Not Found")</f>
        <v>Not Found</v>
      </c>
      <c r="P260" s="27" t="str">
        <f>IFERROR(VLOOKUP(C:C,'Results Data'!A:L,12,FALSE), "Not Found")</f>
        <v>Not Found</v>
      </c>
      <c r="Q260" s="27" t="b">
        <f>AND('RIDE DATA'!$A$5&lt;'Registration Data'!$P110,'RIDE DATA'!$B$5&gt;'Registration Data'!$P110)</f>
        <v>0</v>
      </c>
      <c r="R260" s="27">
        <f>IF(Q260=TRUE,O260*0.03,0)</f>
        <v>0</v>
      </c>
      <c r="S260" s="25">
        <f>COUNTIF('Historical Registration Data'!D:D,'Registration Data'!C110)</f>
        <v>0</v>
      </c>
      <c r="T260" s="28" t="e">
        <f>R260+O260</f>
        <v>#VALUE!</v>
      </c>
      <c r="U260" s="29" t="e">
        <f>T260/F260</f>
        <v>#VALUE!</v>
      </c>
      <c r="V260" s="44" t="e">
        <f>IF(U260&gt;100%,((U260-1)*10000),0)</f>
        <v>#VALUE!</v>
      </c>
    </row>
    <row r="261" spans="1:23" x14ac:dyDescent="0.25">
      <c r="A261" s="56" t="s">
        <v>25</v>
      </c>
      <c r="B261" s="57" t="s">
        <v>521</v>
      </c>
      <c r="C261" s="57" t="s">
        <v>522</v>
      </c>
      <c r="D261" s="57">
        <v>468</v>
      </c>
      <c r="E261" s="5"/>
      <c r="F261" s="23">
        <f>D261*0.94</f>
        <v>439.91999999999996</v>
      </c>
      <c r="G261" s="24">
        <f>IF(O261="Not Found",0,F261)</f>
        <v>0</v>
      </c>
      <c r="H261" s="43" t="s">
        <v>631</v>
      </c>
      <c r="I261" s="43" t="s">
        <v>625</v>
      </c>
      <c r="J261" s="43"/>
      <c r="K261" s="43"/>
      <c r="L261" s="43" t="s">
        <v>644</v>
      </c>
      <c r="O261" s="26" t="str">
        <f>IFERROR(VLOOKUP(C:C,'Results Data'!A:F,6,FALSE), "Not Found")</f>
        <v>Not Found</v>
      </c>
      <c r="P261" s="27" t="str">
        <f>IFERROR(VLOOKUP(C:C,'Results Data'!A:L,12,FALSE), "Not Found")</f>
        <v>Not Found</v>
      </c>
      <c r="Q261" s="27" t="b">
        <f>AND('RIDE DATA'!$A$5&lt;'Registration Data'!$P253,'RIDE DATA'!$B$5&gt;'Registration Data'!$P253)</f>
        <v>0</v>
      </c>
      <c r="R261" s="27">
        <f>IF(Q261=TRUE,O261*0.03,0)</f>
        <v>0</v>
      </c>
      <c r="S261" s="25">
        <f>COUNTIF('Historical Registration Data'!D:D,'Registration Data'!C253)</f>
        <v>0</v>
      </c>
      <c r="T261" s="28" t="e">
        <f>R261+O261</f>
        <v>#VALUE!</v>
      </c>
      <c r="U261" s="29" t="e">
        <f>T261/F261</f>
        <v>#VALUE!</v>
      </c>
      <c r="V261" s="44" t="e">
        <f>IF(U261&gt;100%,((U261-1)*10000),0)</f>
        <v>#VALUE!</v>
      </c>
      <c r="W261" s="5"/>
    </row>
    <row r="262" spans="1:23" x14ac:dyDescent="0.25">
      <c r="A262" s="62" t="s">
        <v>28</v>
      </c>
      <c r="B262" s="57" t="s">
        <v>469</v>
      </c>
      <c r="C262" s="57" t="s">
        <v>470</v>
      </c>
      <c r="D262" s="57">
        <v>301</v>
      </c>
      <c r="E262" s="5"/>
      <c r="F262" s="23">
        <f>D262*0.94</f>
        <v>282.94</v>
      </c>
      <c r="G262" s="24">
        <f>IF(O262="Not Found",0,F262)</f>
        <v>0</v>
      </c>
      <c r="H262" s="43" t="s">
        <v>631</v>
      </c>
      <c r="I262" s="43"/>
      <c r="J262" s="43"/>
      <c r="K262" s="43"/>
      <c r="L262" s="43"/>
      <c r="O262" s="26" t="str">
        <f>IFERROR(VLOOKUP(C:C,'Results Data'!A:F,6,FALSE), "Not Found")</f>
        <v>Not Found</v>
      </c>
      <c r="P262" s="27" t="str">
        <f>IFERROR(VLOOKUP(C:C,'Results Data'!A:L,12,FALSE), "Not Found")</f>
        <v>Not Found</v>
      </c>
      <c r="Q262" s="27" t="b">
        <f>AND('RIDE DATA'!$A$5&lt;'Registration Data'!$P226,'RIDE DATA'!$B$5&gt;'Registration Data'!$P226)</f>
        <v>0</v>
      </c>
      <c r="R262" s="27">
        <f>IF(Q262=TRUE,O262*0.03,0)</f>
        <v>0</v>
      </c>
      <c r="S262" s="25">
        <f>COUNTIF('Historical Registration Data'!D:D,'Registration Data'!C226)</f>
        <v>0</v>
      </c>
      <c r="T262" s="28" t="e">
        <f>R262+O262</f>
        <v>#VALUE!</v>
      </c>
      <c r="U262" s="29" t="e">
        <f>T262/F262</f>
        <v>#VALUE!</v>
      </c>
      <c r="V262" s="44" t="e">
        <f>IF(U262&gt;100%,((U262-1)*10000),0)</f>
        <v>#VALUE!</v>
      </c>
      <c r="W262" s="5"/>
    </row>
    <row r="263" spans="1:23" x14ac:dyDescent="0.25">
      <c r="A263" s="56" t="s">
        <v>25</v>
      </c>
      <c r="B263" s="57" t="s">
        <v>375</v>
      </c>
      <c r="C263" s="57" t="s">
        <v>376</v>
      </c>
      <c r="D263" s="57">
        <v>446</v>
      </c>
      <c r="E263"/>
      <c r="F263" s="23">
        <f>D263*0.94</f>
        <v>419.23999999999995</v>
      </c>
      <c r="G263" s="24">
        <f>IF(O263="Not Found",0,F263)</f>
        <v>0</v>
      </c>
      <c r="H263" s="43"/>
      <c r="I263" s="43"/>
      <c r="J263" s="43"/>
      <c r="K263" s="43"/>
      <c r="L263" s="43"/>
      <c r="O263" s="26" t="str">
        <f>IFERROR(VLOOKUP(C:C,'Results Data'!A:F,6,FALSE), "Not Found")</f>
        <v>Not Found</v>
      </c>
      <c r="P263" s="27" t="str">
        <f>IFERROR(VLOOKUP(C:C,'Results Data'!A:L,12,FALSE), "Not Found")</f>
        <v>Not Found</v>
      </c>
      <c r="Q263" s="27" t="b">
        <f>AND('RIDE DATA'!$A$5&lt;'Registration Data'!$P177,'RIDE DATA'!$B$5&gt;'Registration Data'!$P177)</f>
        <v>0</v>
      </c>
      <c r="R263" s="27">
        <f>IF(Q263=TRUE,O263*0.03,0)</f>
        <v>0</v>
      </c>
      <c r="S263" s="25">
        <f>COUNTIF('Historical Registration Data'!D:D,'Registration Data'!C177)</f>
        <v>0</v>
      </c>
      <c r="T263" s="28" t="e">
        <f>R263+O263</f>
        <v>#VALUE!</v>
      </c>
      <c r="U263" s="29" t="e">
        <f>T263/F263</f>
        <v>#VALUE!</v>
      </c>
      <c r="V263" s="44" t="e">
        <f>IF(U263&gt;100%,((U263-1)*10000),0)</f>
        <v>#VALUE!</v>
      </c>
      <c r="W263"/>
    </row>
    <row r="264" spans="1:23" x14ac:dyDescent="0.25">
      <c r="A264" s="61" t="s">
        <v>28</v>
      </c>
      <c r="B264" s="59" t="s">
        <v>228</v>
      </c>
      <c r="C264" s="59" t="s">
        <v>229</v>
      </c>
      <c r="D264" s="59">
        <v>350</v>
      </c>
      <c r="E264" s="11"/>
      <c r="F264" s="23">
        <f>D264*0.94</f>
        <v>329</v>
      </c>
      <c r="G264" s="24">
        <f>IF(O264="Not Found",0,F264)</f>
        <v>0</v>
      </c>
      <c r="H264" s="43"/>
      <c r="I264" s="43"/>
      <c r="J264" s="43"/>
      <c r="K264" s="43"/>
      <c r="L264" s="43"/>
      <c r="O264" s="26" t="str">
        <f>IFERROR(VLOOKUP(C:C,'Results Data'!A:F,6,FALSE), "Not Found")</f>
        <v>Not Found</v>
      </c>
      <c r="P264" s="27" t="str">
        <f>IFERROR(VLOOKUP(C:C,'Results Data'!A:L,12,FALSE), "Not Found")</f>
        <v>Not Found</v>
      </c>
      <c r="Q264" s="27" t="b">
        <f>AND('RIDE DATA'!$A$5&lt;'Registration Data'!$P101,'RIDE DATA'!$B$5&gt;'Registration Data'!$P101)</f>
        <v>0</v>
      </c>
      <c r="R264" s="27">
        <f>IF(Q264=TRUE,O264*0.03,0)</f>
        <v>0</v>
      </c>
      <c r="S264" s="25">
        <f>COUNTIF('Historical Registration Data'!D:D,'Registration Data'!C101)</f>
        <v>0</v>
      </c>
      <c r="T264" s="28" t="e">
        <f>R264+O264</f>
        <v>#VALUE!</v>
      </c>
      <c r="U264" s="29" t="e">
        <f>T264/F264</f>
        <v>#VALUE!</v>
      </c>
      <c r="V264" s="44" t="e">
        <f>IF(U264&gt;100%,((U264-1)*10000),0)</f>
        <v>#VALUE!</v>
      </c>
    </row>
    <row r="265" spans="1:23" x14ac:dyDescent="0.25">
      <c r="A265" s="58" t="s">
        <v>25</v>
      </c>
      <c r="B265" s="59" t="s">
        <v>262</v>
      </c>
      <c r="C265" s="59" t="s">
        <v>263</v>
      </c>
      <c r="D265" s="59">
        <v>423</v>
      </c>
      <c r="E265" s="11"/>
      <c r="F265" s="23">
        <f>D265*0.94</f>
        <v>397.62</v>
      </c>
      <c r="G265" s="24">
        <f>IF(O265="Not Found",0,F265)</f>
        <v>0</v>
      </c>
      <c r="H265" s="43"/>
      <c r="I265" s="43"/>
      <c r="J265" s="43"/>
      <c r="K265" s="43"/>
      <c r="L265" s="43"/>
      <c r="O265" s="26" t="str">
        <f>IFERROR(VLOOKUP(C:C,'Results Data'!A:F,6,FALSE), "Not Found")</f>
        <v>Not Found</v>
      </c>
      <c r="P265" s="27" t="str">
        <f>IFERROR(VLOOKUP(C:C,'Results Data'!A:L,12,FALSE), "Not Found")</f>
        <v>Not Found</v>
      </c>
      <c r="Q265" s="27" t="b">
        <f>AND('RIDE DATA'!$A$5&lt;'Registration Data'!$P118,'RIDE DATA'!$B$5&gt;'Registration Data'!$P118)</f>
        <v>0</v>
      </c>
      <c r="R265" s="27">
        <f>IF(Q265=TRUE,O265*0.03,0)</f>
        <v>0</v>
      </c>
      <c r="S265" s="25">
        <f>COUNTIF('Historical Registration Data'!D:D,'Registration Data'!C118)</f>
        <v>0</v>
      </c>
      <c r="T265" s="28" t="e">
        <f>R265+O265</f>
        <v>#VALUE!</v>
      </c>
      <c r="U265" s="29" t="e">
        <f>T265/F265</f>
        <v>#VALUE!</v>
      </c>
      <c r="V265" s="44" t="e">
        <f>IF(U265&gt;100%,((U265-1)*10000),0)</f>
        <v>#VALUE!</v>
      </c>
    </row>
    <row r="266" spans="1:23" x14ac:dyDescent="0.25">
      <c r="A266" s="56" t="s">
        <v>25</v>
      </c>
      <c r="B266" s="57" t="s">
        <v>395</v>
      </c>
      <c r="C266" s="57" t="s">
        <v>396</v>
      </c>
      <c r="D266" s="57">
        <v>300</v>
      </c>
      <c r="E266" s="5"/>
      <c r="F266" s="23">
        <f>D266*0.94</f>
        <v>282</v>
      </c>
      <c r="G266" s="24">
        <f>IF(O266="Not Found",0,F266)</f>
        <v>0</v>
      </c>
      <c r="H266" s="43" t="s">
        <v>645</v>
      </c>
      <c r="I266" s="43" t="s">
        <v>625</v>
      </c>
      <c r="J266" s="43"/>
      <c r="K266" s="43"/>
      <c r="L266" s="43" t="s">
        <v>628</v>
      </c>
      <c r="O266" s="26" t="str">
        <f>IFERROR(VLOOKUP(C:C,'Results Data'!A:F,6,FALSE), "Not Found")</f>
        <v>Not Found</v>
      </c>
      <c r="P266" s="27" t="str">
        <f>IFERROR(VLOOKUP(C:C,'Results Data'!A:L,12,FALSE), "Not Found")</f>
        <v>Not Found</v>
      </c>
      <c r="Q266" s="27" t="b">
        <f>AND('RIDE DATA'!$A$5&lt;'Registration Data'!$P187,'RIDE DATA'!$B$5&gt;'Registration Data'!$P187)</f>
        <v>0</v>
      </c>
      <c r="R266" s="27">
        <f>IF(Q266=TRUE,O266*0.03,0)</f>
        <v>0</v>
      </c>
      <c r="S266" s="25">
        <f>COUNTIF('Historical Registration Data'!D:D,'Registration Data'!C187)</f>
        <v>0</v>
      </c>
      <c r="T266" s="28" t="e">
        <f>R266+O266</f>
        <v>#VALUE!</v>
      </c>
      <c r="U266" s="29" t="e">
        <f>T266/F266</f>
        <v>#VALUE!</v>
      </c>
      <c r="V266" s="44" t="e">
        <f>IF(U266&gt;100%,((U266-1)*10000),0)</f>
        <v>#VALUE!</v>
      </c>
      <c r="W266" s="5"/>
    </row>
    <row r="267" spans="1:23" x14ac:dyDescent="0.25">
      <c r="A267" s="63" t="s">
        <v>29</v>
      </c>
      <c r="B267" s="59" t="s">
        <v>290</v>
      </c>
      <c r="C267" s="59" t="s">
        <v>291</v>
      </c>
      <c r="D267" s="59">
        <v>434</v>
      </c>
      <c r="E267" s="11"/>
      <c r="F267" s="23">
        <f>D267*0.94</f>
        <v>407.96</v>
      </c>
      <c r="G267" s="24">
        <f>IF(O267="Not Found",0,F267)</f>
        <v>0</v>
      </c>
      <c r="H267" s="43"/>
      <c r="I267" s="43"/>
      <c r="J267" s="43"/>
      <c r="K267" s="43"/>
      <c r="L267" s="43"/>
      <c r="O267" s="26" t="str">
        <f>IFERROR(VLOOKUP(C:C,'Results Data'!A:F,6,FALSE), "Not Found")</f>
        <v>Not Found</v>
      </c>
      <c r="P267" s="27" t="str">
        <f>IFERROR(VLOOKUP(C:C,'Results Data'!A:L,12,FALSE), "Not Found")</f>
        <v>Not Found</v>
      </c>
      <c r="Q267" s="27" t="b">
        <f>AND('RIDE DATA'!$A$5&lt;'Registration Data'!$P132,'RIDE DATA'!$B$5&gt;'Registration Data'!$P132)</f>
        <v>0</v>
      </c>
      <c r="R267" s="27">
        <f>IF(Q267=TRUE,O267*0.03,0)</f>
        <v>0</v>
      </c>
      <c r="S267" s="25">
        <f>COUNTIF('Historical Registration Data'!D:D,'Registration Data'!C132)</f>
        <v>0</v>
      </c>
      <c r="T267" s="28" t="e">
        <f>R267+O267</f>
        <v>#VALUE!</v>
      </c>
      <c r="U267" s="29" t="e">
        <f>T267/F267</f>
        <v>#VALUE!</v>
      </c>
      <c r="V267" s="44" t="e">
        <f>IF(U267&gt;100%,((U267-1)*10000),0)</f>
        <v>#VALUE!</v>
      </c>
    </row>
    <row r="268" spans="1:23" x14ac:dyDescent="0.25">
      <c r="A268" s="64" t="s">
        <v>29</v>
      </c>
      <c r="B268" s="57" t="s">
        <v>343</v>
      </c>
      <c r="C268" s="57" t="s">
        <v>344</v>
      </c>
      <c r="D268" s="57">
        <v>359</v>
      </c>
      <c r="E268" s="5"/>
      <c r="F268" s="23">
        <f>D268*0.94</f>
        <v>337.46</v>
      </c>
      <c r="G268" s="24">
        <f>IF(O268="Not Found",0,F268)</f>
        <v>0</v>
      </c>
      <c r="H268" s="43"/>
      <c r="I268" s="43"/>
      <c r="J268" s="43"/>
      <c r="K268" s="43"/>
      <c r="L268" s="43"/>
      <c r="O268" s="26" t="str">
        <f>IFERROR(VLOOKUP(C:C,'Results Data'!A:F,6,FALSE), "Not Found")</f>
        <v>Not Found</v>
      </c>
      <c r="P268" s="27" t="str">
        <f>IFERROR(VLOOKUP(C:C,'Results Data'!A:L,12,FALSE), "Not Found")</f>
        <v>Not Found</v>
      </c>
      <c r="Q268" s="27" t="b">
        <f>AND('RIDE DATA'!$A$5&lt;'Registration Data'!$P160,'RIDE DATA'!$B$5&gt;'Registration Data'!$P160)</f>
        <v>0</v>
      </c>
      <c r="R268" s="27">
        <f>IF(Q268=TRUE,O268*0.03,0)</f>
        <v>0</v>
      </c>
      <c r="S268" s="25">
        <f>COUNTIF('Historical Registration Data'!D:D,'Registration Data'!C160)</f>
        <v>0</v>
      </c>
      <c r="T268" s="28" t="e">
        <f>R268+O268</f>
        <v>#VALUE!</v>
      </c>
      <c r="U268" s="29" t="e">
        <f>T268/F268</f>
        <v>#VALUE!</v>
      </c>
      <c r="V268" s="44" t="e">
        <f>IF(U268&gt;100%,((U268-1)*10000),0)</f>
        <v>#VALUE!</v>
      </c>
      <c r="W268" s="5"/>
    </row>
    <row r="269" spans="1:23" x14ac:dyDescent="0.25">
      <c r="A269" s="65" t="s">
        <v>26</v>
      </c>
      <c r="B269" s="59" t="s">
        <v>276</v>
      </c>
      <c r="C269" s="59" t="s">
        <v>277</v>
      </c>
      <c r="D269" s="59">
        <v>320</v>
      </c>
      <c r="E269" s="11"/>
      <c r="F269" s="23">
        <f>D269*0.94</f>
        <v>300.79999999999995</v>
      </c>
      <c r="G269" s="24">
        <f>IF(O269="Not Found",0,F269)</f>
        <v>0</v>
      </c>
      <c r="H269" s="43"/>
      <c r="I269" s="43"/>
      <c r="J269" s="43"/>
      <c r="K269" s="43"/>
      <c r="L269" s="43"/>
      <c r="O269" s="26" t="str">
        <f>IFERROR(VLOOKUP(C:C,'Results Data'!A:F,6,FALSE), "Not Found")</f>
        <v>Not Found</v>
      </c>
      <c r="P269" s="27" t="str">
        <f>IFERROR(VLOOKUP(C:C,'Results Data'!A:L,12,FALSE), "Not Found")</f>
        <v>Not Found</v>
      </c>
      <c r="Q269" s="27" t="b">
        <f>AND('RIDE DATA'!$A$5&lt;'Registration Data'!$P125,'RIDE DATA'!$B$5&gt;'Registration Data'!$P125)</f>
        <v>0</v>
      </c>
      <c r="R269" s="27">
        <f>IF(Q269=TRUE,O269*0.03,0)</f>
        <v>0</v>
      </c>
      <c r="S269" s="25">
        <f>COUNTIF('Historical Registration Data'!D:D,'Registration Data'!C125)</f>
        <v>0</v>
      </c>
      <c r="T269" s="28" t="e">
        <f>R269+O269</f>
        <v>#VALUE!</v>
      </c>
      <c r="U269" s="29" t="e">
        <f>T269/F269</f>
        <v>#VALUE!</v>
      </c>
      <c r="V269" s="44" t="e">
        <f>IF(U269&gt;100%,((U269-1)*10000),0)</f>
        <v>#VALUE!</v>
      </c>
    </row>
    <row r="270" spans="1:23" x14ac:dyDescent="0.25">
      <c r="A270" s="64" t="s">
        <v>29</v>
      </c>
      <c r="B270" s="57" t="s">
        <v>415</v>
      </c>
      <c r="C270" s="57" t="s">
        <v>416</v>
      </c>
      <c r="D270" s="57">
        <v>375</v>
      </c>
      <c r="E270" s="5"/>
      <c r="F270" s="23">
        <f>D270*0.94</f>
        <v>352.5</v>
      </c>
      <c r="G270" s="24">
        <f>IF(O270="Not Found",0,F270)</f>
        <v>0</v>
      </c>
      <c r="H270" s="43" t="s">
        <v>631</v>
      </c>
      <c r="I270" s="43" t="s">
        <v>627</v>
      </c>
      <c r="J270" s="43"/>
      <c r="K270" s="43"/>
      <c r="L270" s="43"/>
      <c r="O270" s="26" t="str">
        <f>IFERROR(VLOOKUP(C:C,'Results Data'!A:F,6,FALSE), "Not Found")</f>
        <v>Not Found</v>
      </c>
      <c r="P270" s="27" t="str">
        <f>IFERROR(VLOOKUP(C:C,'Results Data'!A:L,12,FALSE), "Not Found")</f>
        <v>Not Found</v>
      </c>
      <c r="Q270" s="27" t="b">
        <f>AND('RIDE DATA'!$A$5&lt;'Registration Data'!$P198,'RIDE DATA'!$B$5&gt;'Registration Data'!$P198)</f>
        <v>0</v>
      </c>
      <c r="R270" s="27">
        <f>IF(Q270=TRUE,O270*0.03,0)</f>
        <v>0</v>
      </c>
      <c r="S270" s="25">
        <f>COUNTIF('Historical Registration Data'!D:D,'Registration Data'!C198)</f>
        <v>0</v>
      </c>
      <c r="T270" s="28" t="e">
        <f>R270+O270</f>
        <v>#VALUE!</v>
      </c>
      <c r="U270" s="29" t="e">
        <f>T270/F270</f>
        <v>#VALUE!</v>
      </c>
      <c r="V270" s="44" t="e">
        <f>IF(U270&gt;100%,((U270-1)*10000),0)</f>
        <v>#VALUE!</v>
      </c>
      <c r="W270" s="5"/>
    </row>
    <row r="271" spans="1:23" x14ac:dyDescent="0.25">
      <c r="A271" s="58" t="s">
        <v>25</v>
      </c>
      <c r="B271" s="59" t="s">
        <v>208</v>
      </c>
      <c r="C271" s="59" t="s">
        <v>209</v>
      </c>
      <c r="D271" s="59">
        <v>365</v>
      </c>
      <c r="E271" s="11"/>
      <c r="F271" s="23">
        <f>D271*0.94</f>
        <v>343.09999999999997</v>
      </c>
      <c r="G271" s="24">
        <f>IF(O271="Not Found",0,F271)</f>
        <v>0</v>
      </c>
      <c r="H271" s="43" t="s">
        <v>620</v>
      </c>
      <c r="I271" s="43" t="s">
        <v>633</v>
      </c>
      <c r="J271" s="43"/>
      <c r="K271" s="43"/>
      <c r="L271" s="43"/>
      <c r="O271" s="26" t="str">
        <f>IFERROR(VLOOKUP(C:C,'Results Data'!A:F,6,FALSE), "Not Found")</f>
        <v>Not Found</v>
      </c>
      <c r="P271" s="27" t="str">
        <f>IFERROR(VLOOKUP(C:C,'Results Data'!A:L,12,FALSE), "Not Found")</f>
        <v>Not Found</v>
      </c>
      <c r="Q271" s="27" t="b">
        <f>AND('RIDE DATA'!$A$5&lt;'Registration Data'!$P91,'RIDE DATA'!$B$5&gt;'Registration Data'!$P91)</f>
        <v>0</v>
      </c>
      <c r="R271" s="27">
        <f>IF(Q271=TRUE,O271*0.03,0)</f>
        <v>0</v>
      </c>
      <c r="S271" s="25">
        <f>COUNTIF('Historical Registration Data'!D:D,'Registration Data'!C91)</f>
        <v>0</v>
      </c>
      <c r="T271" s="28" t="e">
        <f>R271+O271</f>
        <v>#VALUE!</v>
      </c>
      <c r="U271" s="29" t="e">
        <f>T271/F271</f>
        <v>#VALUE!</v>
      </c>
      <c r="V271" s="44" t="e">
        <f>IF(U271&gt;100%,((U271-1)*10000),0)</f>
        <v>#VALUE!</v>
      </c>
    </row>
    <row r="272" spans="1:23" x14ac:dyDescent="0.25">
      <c r="A272" s="64" t="s">
        <v>29</v>
      </c>
      <c r="B272" s="57" t="s">
        <v>598</v>
      </c>
      <c r="C272" s="57" t="s">
        <v>599</v>
      </c>
      <c r="D272" s="57">
        <v>415</v>
      </c>
      <c r="E272" s="5"/>
      <c r="F272" s="23">
        <f>D272*0.94</f>
        <v>390.09999999999997</v>
      </c>
      <c r="G272" s="24">
        <f>IF(O272="Not Found",0,F272)</f>
        <v>0</v>
      </c>
      <c r="H272" s="43" t="s">
        <v>620</v>
      </c>
      <c r="I272" s="43" t="s">
        <v>633</v>
      </c>
      <c r="J272" s="43"/>
      <c r="K272" s="43"/>
      <c r="L272" s="43"/>
      <c r="O272" s="26" t="str">
        <f>IFERROR(VLOOKUP(C:C,'Results Data'!A:F,6,FALSE), "Not Found")</f>
        <v>Not Found</v>
      </c>
      <c r="P272" s="27" t="str">
        <f>IFERROR(VLOOKUP(C:C,'Results Data'!A:L,12,FALSE), "Not Found")</f>
        <v>Not Found</v>
      </c>
      <c r="Q272" s="27" t="b">
        <f>AND('RIDE DATA'!$A$5&lt;'Registration Data'!$P293,'RIDE DATA'!$B$5&gt;'Registration Data'!$P293)</f>
        <v>0</v>
      </c>
      <c r="R272" s="27">
        <f>IF(Q272=TRUE,O272*0.03,0)</f>
        <v>0</v>
      </c>
      <c r="S272" s="25">
        <f>COUNTIF('Historical Registration Data'!D:D,'Registration Data'!C293)</f>
        <v>0</v>
      </c>
      <c r="T272" s="28" t="e">
        <f>R272+O272</f>
        <v>#VALUE!</v>
      </c>
      <c r="U272" s="29" t="e">
        <f>T272/F272</f>
        <v>#VALUE!</v>
      </c>
      <c r="V272" s="44" t="e">
        <f>IF(U272&gt;100%,((U272-1)*10000),0)</f>
        <v>#VALUE!</v>
      </c>
      <c r="W272" s="5"/>
    </row>
    <row r="273" spans="1:23" x14ac:dyDescent="0.25">
      <c r="A273" s="64" t="s">
        <v>29</v>
      </c>
      <c r="B273" s="57" t="s">
        <v>397</v>
      </c>
      <c r="C273" s="57" t="s">
        <v>398</v>
      </c>
      <c r="D273" s="57">
        <v>329</v>
      </c>
      <c r="E273" s="5"/>
      <c r="F273" s="23">
        <f>D273*0.94</f>
        <v>309.26</v>
      </c>
      <c r="G273" s="24">
        <f>IF(O273="Not Found",0,F273)</f>
        <v>0</v>
      </c>
      <c r="H273" s="43" t="s">
        <v>631</v>
      </c>
      <c r="I273" s="43" t="s">
        <v>621</v>
      </c>
      <c r="J273" s="43" t="s">
        <v>635</v>
      </c>
      <c r="K273" s="43"/>
      <c r="L273" s="43"/>
      <c r="O273" s="26" t="str">
        <f>IFERROR(VLOOKUP(C:C,'Results Data'!A:F,6,FALSE), "Not Found")</f>
        <v>Not Found</v>
      </c>
      <c r="P273" s="27" t="str">
        <f>IFERROR(VLOOKUP(C:C,'Results Data'!A:L,12,FALSE), "Not Found")</f>
        <v>Not Found</v>
      </c>
      <c r="Q273" s="27" t="b">
        <f>AND('RIDE DATA'!$A$5&lt;'Registration Data'!$P188,'RIDE DATA'!$B$5&gt;'Registration Data'!$P188)</f>
        <v>0</v>
      </c>
      <c r="R273" s="27">
        <f>IF(Q273=TRUE,O273*0.03,0)</f>
        <v>0</v>
      </c>
      <c r="S273" s="25">
        <f>COUNTIF('Historical Registration Data'!D:D,'Registration Data'!C188)</f>
        <v>0</v>
      </c>
      <c r="T273" s="28" t="e">
        <f>R273+O273</f>
        <v>#VALUE!</v>
      </c>
      <c r="U273" s="29" t="e">
        <f>T273/F273</f>
        <v>#VALUE!</v>
      </c>
      <c r="V273" s="44" t="e">
        <f>IF(U273&gt;100%,((U273-1)*10000),0)</f>
        <v>#VALUE!</v>
      </c>
      <c r="W273" s="5"/>
    </row>
    <row r="274" spans="1:23" x14ac:dyDescent="0.25">
      <c r="A274" s="58" t="s">
        <v>25</v>
      </c>
      <c r="B274" s="59" t="s">
        <v>138</v>
      </c>
      <c r="C274" s="59" t="s">
        <v>139</v>
      </c>
      <c r="D274" s="59">
        <v>250</v>
      </c>
      <c r="E274" s="11"/>
      <c r="F274" s="23">
        <f>D274*0.94</f>
        <v>235</v>
      </c>
      <c r="G274" s="24">
        <f>IF(O274="Not Found",0,F274)</f>
        <v>0</v>
      </c>
      <c r="H274" s="43" t="s">
        <v>620</v>
      </c>
      <c r="I274" s="43" t="s">
        <v>633</v>
      </c>
      <c r="J274" s="43"/>
      <c r="K274" s="43" t="s">
        <v>646</v>
      </c>
      <c r="L274" s="43"/>
      <c r="O274" s="26" t="str">
        <f>IFERROR(VLOOKUP(C:C,'Results Data'!A:F,6,FALSE), "Not Found")</f>
        <v>Not Found</v>
      </c>
      <c r="P274" s="27" t="str">
        <f>IFERROR(VLOOKUP(C:C,'Results Data'!A:L,12,FALSE), "Not Found")</f>
        <v>Not Found</v>
      </c>
      <c r="Q274" s="27" t="b">
        <f>AND('RIDE DATA'!$A$5&lt;'Registration Data'!$P56,'RIDE DATA'!$B$5&gt;'Registration Data'!$P56)</f>
        <v>0</v>
      </c>
      <c r="R274" s="27">
        <f>IF(Q274=TRUE,O274*0.03,0)</f>
        <v>0</v>
      </c>
      <c r="S274" s="25">
        <f>COUNTIF('Historical Registration Data'!D:D,'Registration Data'!C56)</f>
        <v>0</v>
      </c>
      <c r="T274" s="28" t="e">
        <f>R274+O274</f>
        <v>#VALUE!</v>
      </c>
      <c r="U274" s="29" t="e">
        <f>T274/F274</f>
        <v>#VALUE!</v>
      </c>
      <c r="V274" s="44" t="e">
        <f>IF(U274&gt;100%,((U274-1)*10000),0)</f>
        <v>#VALUE!</v>
      </c>
    </row>
    <row r="275" spans="1:23" x14ac:dyDescent="0.25">
      <c r="A275" s="63" t="s">
        <v>29</v>
      </c>
      <c r="B275" s="59" t="s">
        <v>118</v>
      </c>
      <c r="C275" s="59" t="s">
        <v>119</v>
      </c>
      <c r="D275" s="59">
        <v>249</v>
      </c>
      <c r="E275" s="11"/>
      <c r="F275" s="23">
        <f>D275*0.94</f>
        <v>234.05999999999997</v>
      </c>
      <c r="G275" s="24">
        <f>IF(O275="Not Found",0,F275)</f>
        <v>0</v>
      </c>
      <c r="H275" s="43" t="s">
        <v>620</v>
      </c>
      <c r="I275" s="43" t="s">
        <v>627</v>
      </c>
      <c r="J275" s="43"/>
      <c r="K275" s="43"/>
      <c r="L275" s="43"/>
      <c r="O275" s="26" t="str">
        <f>IFERROR(VLOOKUP(C:C,'Results Data'!A:F,6,FALSE), "Not Found")</f>
        <v>Not Found</v>
      </c>
      <c r="P275" s="27" t="str">
        <f>IFERROR(VLOOKUP(C:C,'Results Data'!A:L,12,FALSE), "Not Found")</f>
        <v>Not Found</v>
      </c>
      <c r="Q275" s="27" t="b">
        <f>AND('RIDE DATA'!$A$5&lt;'Registration Data'!$P46,'RIDE DATA'!$B$5&gt;'Registration Data'!$P46)</f>
        <v>0</v>
      </c>
      <c r="R275" s="27">
        <f>IF(Q275=TRUE,O275*0.03,0)</f>
        <v>0</v>
      </c>
      <c r="S275" s="25">
        <f>COUNTIF('Historical Registration Data'!D:D,'Registration Data'!C46)</f>
        <v>0</v>
      </c>
      <c r="T275" s="28" t="e">
        <f>R275+O275</f>
        <v>#VALUE!</v>
      </c>
      <c r="U275" s="29" t="e">
        <f>T275/F275</f>
        <v>#VALUE!</v>
      </c>
      <c r="V275" s="44" t="e">
        <f>IF(U275&gt;100%,((U275-1)*10000),0)</f>
        <v>#VALUE!</v>
      </c>
    </row>
    <row r="276" spans="1:23" x14ac:dyDescent="0.25">
      <c r="A276" s="64" t="s">
        <v>29</v>
      </c>
      <c r="B276" s="57" t="s">
        <v>401</v>
      </c>
      <c r="C276" s="57" t="s">
        <v>402</v>
      </c>
      <c r="D276" s="57">
        <v>421</v>
      </c>
      <c r="E276"/>
      <c r="F276" s="23">
        <f>D276*0.94</f>
        <v>395.73999999999995</v>
      </c>
      <c r="G276" s="24">
        <f>IF(O276="Not Found",0,F276)</f>
        <v>0</v>
      </c>
      <c r="H276" s="43"/>
      <c r="I276" s="43"/>
      <c r="J276" s="43"/>
      <c r="K276" s="43"/>
      <c r="L276" s="43"/>
      <c r="O276" s="26" t="str">
        <f>IFERROR(VLOOKUP(C:C,'Results Data'!A:F,6,FALSE), "Not Found")</f>
        <v>Not Found</v>
      </c>
      <c r="P276" s="27" t="str">
        <f>IFERROR(VLOOKUP(C:C,'Results Data'!A:L,12,FALSE), "Not Found")</f>
        <v>Not Found</v>
      </c>
      <c r="Q276" s="27" t="b">
        <f>AND('RIDE DATA'!$A$5&lt;'Registration Data'!$P190,'RIDE DATA'!$B$5&gt;'Registration Data'!$P190)</f>
        <v>0</v>
      </c>
      <c r="R276" s="27">
        <f>IF(Q276=TRUE,O276*0.03,0)</f>
        <v>0</v>
      </c>
      <c r="S276" s="25">
        <f>COUNTIF('Historical Registration Data'!D:D,'Registration Data'!C190)</f>
        <v>0</v>
      </c>
      <c r="T276" s="28" t="e">
        <f>R276+O276</f>
        <v>#VALUE!</v>
      </c>
      <c r="U276" s="29" t="e">
        <f>T276/F276</f>
        <v>#VALUE!</v>
      </c>
      <c r="V276" s="44" t="e">
        <f>IF(U276&gt;100%,((U276-1)*10000),0)</f>
        <v>#VALUE!</v>
      </c>
      <c r="W276"/>
    </row>
    <row r="277" spans="1:23" x14ac:dyDescent="0.25">
      <c r="A277" s="65" t="s">
        <v>26</v>
      </c>
      <c r="B277" s="59" t="s">
        <v>60</v>
      </c>
      <c r="C277" s="59" t="s">
        <v>61</v>
      </c>
      <c r="D277" s="59">
        <v>378</v>
      </c>
      <c r="E277" s="11"/>
      <c r="F277" s="23">
        <f>D277*0.94</f>
        <v>355.32</v>
      </c>
      <c r="G277" s="24">
        <f>IF(O277="Not Found",0,F277)</f>
        <v>0</v>
      </c>
      <c r="H277" s="43" t="s">
        <v>631</v>
      </c>
      <c r="I277" s="43" t="s">
        <v>632</v>
      </c>
      <c r="J277" s="43" t="s">
        <v>629</v>
      </c>
      <c r="K277" s="43"/>
      <c r="L277" s="43"/>
      <c r="O277" s="26" t="str">
        <f>IFERROR(VLOOKUP(C:C,'Results Data'!A:F,6,FALSE), "Not Found")</f>
        <v>Not Found</v>
      </c>
      <c r="P277" s="27" t="str">
        <f>IFERROR(VLOOKUP(C:C,'Results Data'!A:L,12,FALSE), "Not Found")</f>
        <v>Not Found</v>
      </c>
      <c r="Q277" s="27" t="b">
        <f>AND('RIDE DATA'!$A$5&lt;'Registration Data'!$P17,'RIDE DATA'!$B$5&gt;'Registration Data'!$P17)</f>
        <v>0</v>
      </c>
      <c r="R277" s="27">
        <f>IF(Q277=TRUE,O277*0.03,0)</f>
        <v>0</v>
      </c>
      <c r="S277" s="25">
        <f>COUNTIF('Historical Registration Data'!D:D,'Registration Data'!C17)</f>
        <v>0</v>
      </c>
      <c r="T277" s="28" t="e">
        <f>R277+O277</f>
        <v>#VALUE!</v>
      </c>
      <c r="U277" s="29" t="e">
        <f>T277/F277</f>
        <v>#VALUE!</v>
      </c>
      <c r="V277" s="44" t="e">
        <f>IF(U277&gt;100%,((U277-1)*10000),0)</f>
        <v>#VALUE!</v>
      </c>
    </row>
    <row r="278" spans="1:23" x14ac:dyDescent="0.25">
      <c r="A278" s="61" t="s">
        <v>28</v>
      </c>
      <c r="B278" s="59" t="s">
        <v>210</v>
      </c>
      <c r="C278" s="59" t="s">
        <v>211</v>
      </c>
      <c r="D278" s="59">
        <v>434</v>
      </c>
      <c r="E278" s="11"/>
      <c r="F278" s="23">
        <f>D278*0.94</f>
        <v>407.96</v>
      </c>
      <c r="G278" s="24">
        <f>IF(O278="Not Found",0,F278)</f>
        <v>0</v>
      </c>
      <c r="H278" s="43" t="s">
        <v>620</v>
      </c>
      <c r="I278" s="43" t="s">
        <v>633</v>
      </c>
      <c r="J278" s="43"/>
      <c r="K278" s="43" t="s">
        <v>651</v>
      </c>
      <c r="L278" s="43"/>
      <c r="O278" s="26" t="str">
        <f>IFERROR(VLOOKUP(C:C,'Results Data'!A:F,6,FALSE), "Not Found")</f>
        <v>Not Found</v>
      </c>
      <c r="P278" s="27" t="str">
        <f>IFERROR(VLOOKUP(C:C,'Results Data'!A:L,12,FALSE), "Not Found")</f>
        <v>Not Found</v>
      </c>
      <c r="Q278" s="27" t="b">
        <f>AND('RIDE DATA'!$A$5&lt;'Registration Data'!$P92,'RIDE DATA'!$B$5&gt;'Registration Data'!$P92)</f>
        <v>0</v>
      </c>
      <c r="R278" s="27">
        <f>IF(Q278=TRUE,O278*0.03,0)</f>
        <v>0</v>
      </c>
      <c r="S278" s="25">
        <f>COUNTIF('Historical Registration Data'!D:D,'Registration Data'!C92)</f>
        <v>0</v>
      </c>
      <c r="T278" s="28" t="e">
        <f>R278+O278</f>
        <v>#VALUE!</v>
      </c>
      <c r="U278" s="29" t="e">
        <f>T278/F278</f>
        <v>#VALUE!</v>
      </c>
      <c r="V278" s="44" t="e">
        <f>IF(U278&gt;100%,((U278-1)*10000),0)</f>
        <v>#VALUE!</v>
      </c>
    </row>
    <row r="279" spans="1:23" x14ac:dyDescent="0.25">
      <c r="A279" s="62" t="s">
        <v>28</v>
      </c>
      <c r="B279" s="57" t="s">
        <v>439</v>
      </c>
      <c r="C279" s="57" t="s">
        <v>440</v>
      </c>
      <c r="D279" s="57">
        <v>220</v>
      </c>
      <c r="E279" s="5"/>
      <c r="F279" s="23">
        <f>D279*0.94</f>
        <v>206.79999999999998</v>
      </c>
      <c r="G279" s="24">
        <f>IF(O279="Not Found",0,F279)</f>
        <v>0</v>
      </c>
      <c r="H279" s="43" t="s">
        <v>631</v>
      </c>
      <c r="I279" s="43"/>
      <c r="J279" s="43"/>
      <c r="K279" s="43"/>
      <c r="L279" s="43"/>
      <c r="O279" s="26" t="str">
        <f>IFERROR(VLOOKUP(C:C,'Results Data'!A:F,6,FALSE), "Not Found")</f>
        <v>Not Found</v>
      </c>
      <c r="P279" s="27" t="str">
        <f>IFERROR(VLOOKUP(C:C,'Results Data'!A:L,12,FALSE), "Not Found")</f>
        <v>Not Found</v>
      </c>
      <c r="Q279" s="27" t="b">
        <f>AND('RIDE DATA'!$A$5&lt;'Registration Data'!$P210,'RIDE DATA'!$B$5&gt;'Registration Data'!$P210)</f>
        <v>0</v>
      </c>
      <c r="R279" s="27">
        <f>IF(Q279=TRUE,O279*0.03,0)</f>
        <v>0</v>
      </c>
      <c r="S279" s="25">
        <f>COUNTIF('Historical Registration Data'!D:D,'Registration Data'!C210)</f>
        <v>0</v>
      </c>
      <c r="T279" s="28" t="e">
        <f>R279+O279</f>
        <v>#VALUE!</v>
      </c>
      <c r="U279" s="29" t="e">
        <f>T279/F279</f>
        <v>#VALUE!</v>
      </c>
      <c r="V279" s="44" t="e">
        <f>IF(U279&gt;100%,((U279-1)*10000),0)</f>
        <v>#VALUE!</v>
      </c>
      <c r="W279" s="5"/>
    </row>
    <row r="280" spans="1:23" x14ac:dyDescent="0.25">
      <c r="A280" s="64" t="s">
        <v>29</v>
      </c>
      <c r="B280" s="57" t="s">
        <v>481</v>
      </c>
      <c r="C280" s="57" t="s">
        <v>482</v>
      </c>
      <c r="D280" s="57">
        <v>693</v>
      </c>
      <c r="E280" s="5"/>
      <c r="F280" s="23">
        <f>D280*0.94</f>
        <v>651.41999999999996</v>
      </c>
      <c r="G280" s="24">
        <f>IF(O280="Not Found",0,F280)</f>
        <v>0</v>
      </c>
      <c r="H280" s="43" t="s">
        <v>620</v>
      </c>
      <c r="I280" s="43"/>
      <c r="J280" s="43"/>
      <c r="K280" s="43"/>
      <c r="L280" s="43"/>
      <c r="O280" s="26" t="str">
        <f>IFERROR(VLOOKUP(C:C,'Results Data'!A:F,6,FALSE), "Not Found")</f>
        <v>Not Found</v>
      </c>
      <c r="P280" s="27" t="str">
        <f>IFERROR(VLOOKUP(C:C,'Results Data'!A:L,12,FALSE), "Not Found")</f>
        <v>Not Found</v>
      </c>
      <c r="Q280" s="27" t="b">
        <f>AND('RIDE DATA'!$A$5&lt;'Registration Data'!$P233,'RIDE DATA'!$B$5&gt;'Registration Data'!$P233)</f>
        <v>0</v>
      </c>
      <c r="R280" s="27">
        <f>IF(Q280=TRUE,O280*0.03,0)</f>
        <v>0</v>
      </c>
      <c r="S280" s="25">
        <f>COUNTIF('Historical Registration Data'!D:D,'Registration Data'!C233)</f>
        <v>0</v>
      </c>
      <c r="T280" s="28" t="e">
        <f>R280+O280</f>
        <v>#VALUE!</v>
      </c>
      <c r="U280" s="29" t="e">
        <f>T280/F280</f>
        <v>#VALUE!</v>
      </c>
      <c r="V280" s="44" t="e">
        <f>IF(U280&gt;100%,((U280-1)*10000),0)</f>
        <v>#VALUE!</v>
      </c>
      <c r="W280" s="5"/>
    </row>
    <row r="281" spans="1:23" x14ac:dyDescent="0.25">
      <c r="A281" s="61" t="s">
        <v>28</v>
      </c>
      <c r="B281" s="59" t="s">
        <v>122</v>
      </c>
      <c r="C281" s="59" t="s">
        <v>123</v>
      </c>
      <c r="D281" s="59">
        <v>385</v>
      </c>
      <c r="E281" s="11"/>
      <c r="F281" s="23">
        <f>D281*0.94</f>
        <v>361.9</v>
      </c>
      <c r="G281" s="24">
        <f>IF(O281="Not Found",0,F281)</f>
        <v>0</v>
      </c>
      <c r="H281" s="43"/>
      <c r="I281" s="43"/>
      <c r="J281" s="43"/>
      <c r="K281" s="43"/>
      <c r="L281" s="43"/>
      <c r="O281" s="26" t="str">
        <f>IFERROR(VLOOKUP(C:C,'Results Data'!A:F,6,FALSE), "Not Found")</f>
        <v>Not Found</v>
      </c>
      <c r="P281" s="27" t="str">
        <f>IFERROR(VLOOKUP(C:C,'Results Data'!A:L,12,FALSE), "Not Found")</f>
        <v>Not Found</v>
      </c>
      <c r="Q281" s="27" t="b">
        <f>AND('RIDE DATA'!$A$5&lt;'Registration Data'!$P48,'RIDE DATA'!$B$5&gt;'Registration Data'!$P48)</f>
        <v>0</v>
      </c>
      <c r="R281" s="27">
        <f>IF(Q281=TRUE,O281*0.03,0)</f>
        <v>0</v>
      </c>
      <c r="S281" s="25">
        <f>COUNTIF('Historical Registration Data'!D:D,'Registration Data'!C48)</f>
        <v>0</v>
      </c>
      <c r="T281" s="28" t="e">
        <f>R281+O281</f>
        <v>#VALUE!</v>
      </c>
      <c r="U281" s="29" t="e">
        <f>T281/F281</f>
        <v>#VALUE!</v>
      </c>
      <c r="V281" s="44" t="e">
        <f>IF(U281&gt;100%,((U281-1)*10000),0)</f>
        <v>#VALUE!</v>
      </c>
    </row>
    <row r="282" spans="1:23" x14ac:dyDescent="0.25">
      <c r="A282" s="65" t="s">
        <v>26</v>
      </c>
      <c r="B282" s="59" t="s">
        <v>212</v>
      </c>
      <c r="C282" s="59" t="s">
        <v>213</v>
      </c>
      <c r="D282" s="59">
        <v>286</v>
      </c>
      <c r="E282" s="11"/>
      <c r="F282" s="23">
        <f>D282*0.94</f>
        <v>268.83999999999997</v>
      </c>
      <c r="G282" s="24">
        <f>IF(O282="Not Found",0,F282)</f>
        <v>0</v>
      </c>
      <c r="H282" s="43" t="s">
        <v>624</v>
      </c>
      <c r="I282" s="43" t="s">
        <v>633</v>
      </c>
      <c r="J282" s="43"/>
      <c r="K282" s="43" t="s">
        <v>652</v>
      </c>
      <c r="L282" s="43"/>
      <c r="O282" s="26" t="str">
        <f>IFERROR(VLOOKUP(C:C,'Results Data'!A:F,6,FALSE), "Not Found")</f>
        <v>Not Found</v>
      </c>
      <c r="P282" s="27" t="str">
        <f>IFERROR(VLOOKUP(C:C,'Results Data'!A:L,12,FALSE), "Not Found")</f>
        <v>Not Found</v>
      </c>
      <c r="Q282" s="27" t="b">
        <f>AND('RIDE DATA'!$A$5&lt;'Registration Data'!$P93,'RIDE DATA'!$B$5&gt;'Registration Data'!$P93)</f>
        <v>0</v>
      </c>
      <c r="R282" s="27">
        <f>IF(Q282=TRUE,O282*0.03,0)</f>
        <v>0</v>
      </c>
      <c r="S282" s="25">
        <f>COUNTIF('Historical Registration Data'!D:D,'Registration Data'!C93)</f>
        <v>0</v>
      </c>
      <c r="T282" s="28" t="e">
        <f>R282+O282</f>
        <v>#VALUE!</v>
      </c>
      <c r="U282" s="29" t="e">
        <f>T282/F282</f>
        <v>#VALUE!</v>
      </c>
      <c r="V282" s="44" t="e">
        <f>IF(U282&gt;100%,((U282-1)*10000),0)</f>
        <v>#VALUE!</v>
      </c>
    </row>
    <row r="283" spans="1:23" x14ac:dyDescent="0.25">
      <c r="A283" s="58" t="s">
        <v>25</v>
      </c>
      <c r="B283" s="59" t="s">
        <v>266</v>
      </c>
      <c r="C283" s="59" t="s">
        <v>267</v>
      </c>
      <c r="D283" s="59">
        <v>430</v>
      </c>
      <c r="E283" s="11"/>
      <c r="F283" s="23">
        <f>D283*0.94</f>
        <v>404.2</v>
      </c>
      <c r="G283" s="24">
        <f>IF(O283="Not Found",0,F283)</f>
        <v>0</v>
      </c>
      <c r="H283" s="43" t="s">
        <v>624</v>
      </c>
      <c r="I283" s="43" t="s">
        <v>621</v>
      </c>
      <c r="J283" s="43"/>
      <c r="K283" s="43"/>
      <c r="L283" s="43"/>
      <c r="O283" s="26" t="str">
        <f>IFERROR(VLOOKUP(C:C,'Results Data'!A:F,6,FALSE), "Not Found")</f>
        <v>Not Found</v>
      </c>
      <c r="P283" s="27" t="str">
        <f>IFERROR(VLOOKUP(C:C,'Results Data'!A:L,12,FALSE), "Not Found")</f>
        <v>Not Found</v>
      </c>
      <c r="Q283" s="27" t="b">
        <f>AND('RIDE DATA'!$A$5&lt;'Registration Data'!$P120,'RIDE DATA'!$B$5&gt;'Registration Data'!$P120)</f>
        <v>0</v>
      </c>
      <c r="R283" s="27">
        <f>IF(Q283=TRUE,O283*0.03,0)</f>
        <v>0</v>
      </c>
      <c r="S283" s="25">
        <f>COUNTIF('Historical Registration Data'!D:D,'Registration Data'!C120)</f>
        <v>0</v>
      </c>
      <c r="T283" s="28" t="e">
        <f>R283+O283</f>
        <v>#VALUE!</v>
      </c>
      <c r="U283" s="29" t="e">
        <f>T283/F283</f>
        <v>#VALUE!</v>
      </c>
      <c r="V283" s="44" t="e">
        <f>IF(U283&gt;100%,((U283-1)*10000),0)</f>
        <v>#VALUE!</v>
      </c>
    </row>
    <row r="284" spans="1:23" x14ac:dyDescent="0.25">
      <c r="A284" s="62" t="s">
        <v>28</v>
      </c>
      <c r="B284" s="57" t="s">
        <v>539</v>
      </c>
      <c r="C284" s="57" t="s">
        <v>540</v>
      </c>
      <c r="D284" s="57">
        <v>255</v>
      </c>
      <c r="E284" s="5"/>
      <c r="F284" s="23">
        <f>D284*0.94</f>
        <v>239.7</v>
      </c>
      <c r="G284" s="24">
        <f>IF(O284="Not Found",0,F284)</f>
        <v>0</v>
      </c>
      <c r="H284" s="43" t="s">
        <v>620</v>
      </c>
      <c r="I284" s="43" t="s">
        <v>621</v>
      </c>
      <c r="J284" s="43"/>
      <c r="K284" s="43"/>
      <c r="L284" s="43"/>
      <c r="O284" s="26" t="str">
        <f>IFERROR(VLOOKUP(C:C,'Results Data'!A:F,6,FALSE), "Not Found")</f>
        <v>Not Found</v>
      </c>
      <c r="P284" s="27" t="str">
        <f>IFERROR(VLOOKUP(C:C,'Results Data'!A:L,12,FALSE), "Not Found")</f>
        <v>Not Found</v>
      </c>
      <c r="Q284" s="27" t="b">
        <f>AND('RIDE DATA'!$A$5&lt;'Registration Data'!$P263,'RIDE DATA'!$B$5&gt;'Registration Data'!$P263)</f>
        <v>0</v>
      </c>
      <c r="R284" s="27">
        <f>IF(Q284=TRUE,O284*0.03,0)</f>
        <v>0</v>
      </c>
      <c r="S284" s="25">
        <f>COUNTIF('Historical Registration Data'!D:D,'Registration Data'!C263)</f>
        <v>0</v>
      </c>
      <c r="T284" s="28" t="e">
        <f>R284+O284</f>
        <v>#VALUE!</v>
      </c>
      <c r="U284" s="29" t="e">
        <f>T284/F284</f>
        <v>#VALUE!</v>
      </c>
      <c r="V284" s="44" t="e">
        <f>IF(U284&gt;100%,((U284-1)*10000),0)</f>
        <v>#VALUE!</v>
      </c>
      <c r="W284" s="5"/>
    </row>
    <row r="285" spans="1:23" x14ac:dyDescent="0.25">
      <c r="A285" s="65" t="s">
        <v>26</v>
      </c>
      <c r="B285" s="59" t="s">
        <v>176</v>
      </c>
      <c r="C285" s="59" t="s">
        <v>177</v>
      </c>
      <c r="D285" s="59">
        <v>283</v>
      </c>
      <c r="E285" s="11"/>
      <c r="F285" s="23">
        <f>D285*0.94</f>
        <v>266.02</v>
      </c>
      <c r="G285" s="24">
        <f>IF(O285="Not Found",0,F285)</f>
        <v>0</v>
      </c>
      <c r="H285" s="43" t="s">
        <v>645</v>
      </c>
      <c r="I285" s="43" t="s">
        <v>627</v>
      </c>
      <c r="J285" s="43"/>
      <c r="K285" s="43"/>
      <c r="L285" s="43" t="s">
        <v>638</v>
      </c>
      <c r="O285" s="26" t="str">
        <f>IFERROR(VLOOKUP(C:C,'Results Data'!A:F,6,FALSE), "Not Found")</f>
        <v>Not Found</v>
      </c>
      <c r="P285" s="27" t="str">
        <f>IFERROR(VLOOKUP(C:C,'Results Data'!A:L,12,FALSE), "Not Found")</f>
        <v>Not Found</v>
      </c>
      <c r="Q285" s="27" t="b">
        <f>AND('RIDE DATA'!$A$5&lt;'Registration Data'!$P75,'RIDE DATA'!$B$5&gt;'Registration Data'!$P75)</f>
        <v>0</v>
      </c>
      <c r="R285" s="27">
        <f>IF(Q285=TRUE,O285*0.03,0)</f>
        <v>0</v>
      </c>
      <c r="S285" s="25">
        <f>COUNTIF('Historical Registration Data'!D:D,'Registration Data'!C75)</f>
        <v>0</v>
      </c>
      <c r="T285" s="28" t="e">
        <f>R285+O285</f>
        <v>#VALUE!</v>
      </c>
      <c r="U285" s="29" t="e">
        <f>T285/F285</f>
        <v>#VALUE!</v>
      </c>
      <c r="V285" s="44" t="e">
        <f>IF(U285&gt;100%,((U285-1)*10000),0)</f>
        <v>#VALUE!</v>
      </c>
    </row>
    <row r="286" spans="1:23" x14ac:dyDescent="0.25">
      <c r="A286" s="63" t="s">
        <v>29</v>
      </c>
      <c r="B286" s="59" t="s">
        <v>317</v>
      </c>
      <c r="C286" s="59" t="s">
        <v>318</v>
      </c>
      <c r="D286" s="59">
        <v>413</v>
      </c>
      <c r="E286" s="11"/>
      <c r="F286" s="23">
        <f>D286*0.94</f>
        <v>388.21999999999997</v>
      </c>
      <c r="G286" s="24">
        <f>IF(O286="Not Found",0,F286)</f>
        <v>0</v>
      </c>
      <c r="H286" s="43" t="s">
        <v>620</v>
      </c>
      <c r="I286" s="43" t="s">
        <v>621</v>
      </c>
      <c r="J286" s="43" t="s">
        <v>623</v>
      </c>
      <c r="K286" s="43"/>
      <c r="L286" s="43"/>
      <c r="O286" s="26" t="str">
        <f>IFERROR(VLOOKUP(C:C,'Results Data'!A:F,6,FALSE), "Not Found")</f>
        <v>Not Found</v>
      </c>
      <c r="P286" s="27" t="str">
        <f>IFERROR(VLOOKUP(C:C,'Results Data'!A:L,12,FALSE), "Not Found")</f>
        <v>Not Found</v>
      </c>
      <c r="Q286" s="27" t="b">
        <f>AND('RIDE DATA'!$A$5&lt;'Registration Data'!$P147,'RIDE DATA'!$B$5&gt;'Registration Data'!$P147)</f>
        <v>0</v>
      </c>
      <c r="R286" s="27">
        <f>IF(Q286=TRUE,O286*0.03,0)</f>
        <v>0</v>
      </c>
      <c r="S286" s="25">
        <f>COUNTIF('Historical Registration Data'!D:D,'Registration Data'!C147)</f>
        <v>0</v>
      </c>
      <c r="T286" s="28" t="e">
        <f>R286+O286</f>
        <v>#VALUE!</v>
      </c>
      <c r="U286" s="29" t="e">
        <f>T286/F286</f>
        <v>#VALUE!</v>
      </c>
      <c r="V286" s="44" t="e">
        <f>IF(U286&gt;100%,((U286-1)*10000),0)</f>
        <v>#VALUE!</v>
      </c>
    </row>
    <row r="287" spans="1:23" x14ac:dyDescent="0.25">
      <c r="A287" s="64" t="s">
        <v>29</v>
      </c>
      <c r="B287" s="57" t="s">
        <v>551</v>
      </c>
      <c r="C287" s="57" t="s">
        <v>552</v>
      </c>
      <c r="D287" s="57">
        <v>274</v>
      </c>
      <c r="E287" s="5"/>
      <c r="F287" s="23">
        <f>D287*0.94</f>
        <v>257.56</v>
      </c>
      <c r="G287" s="24">
        <f>IF(O287="Not Found",0,F287)</f>
        <v>0</v>
      </c>
      <c r="H287" s="43" t="s">
        <v>624</v>
      </c>
      <c r="I287" s="43" t="s">
        <v>627</v>
      </c>
      <c r="J287" s="43"/>
      <c r="K287" s="43"/>
      <c r="L287" s="43"/>
      <c r="O287" s="26" t="str">
        <f>IFERROR(VLOOKUP(C:C,'Results Data'!A:F,6,FALSE), "Not Found")</f>
        <v>Not Found</v>
      </c>
      <c r="P287" s="27" t="str">
        <f>IFERROR(VLOOKUP(C:C,'Results Data'!A:L,12,FALSE), "Not Found")</f>
        <v>Not Found</v>
      </c>
      <c r="Q287" s="27" t="b">
        <f>AND('RIDE DATA'!$A$5&lt;'Registration Data'!$P269,'RIDE DATA'!$B$5&gt;'Registration Data'!$P269)</f>
        <v>0</v>
      </c>
      <c r="R287" s="27">
        <f>IF(Q287=TRUE,O287*0.03,0)</f>
        <v>0</v>
      </c>
      <c r="S287" s="25">
        <f>COUNTIF('Historical Registration Data'!D:D,'Registration Data'!C269)</f>
        <v>0</v>
      </c>
      <c r="T287" s="28" t="e">
        <f>R287+O287</f>
        <v>#VALUE!</v>
      </c>
      <c r="U287" s="29" t="e">
        <f>T287/F287</f>
        <v>#VALUE!</v>
      </c>
      <c r="V287" s="44" t="e">
        <f>IF(U287&gt;100%,((U287-1)*10000),0)</f>
        <v>#VALUE!</v>
      </c>
      <c r="W287" s="5"/>
    </row>
    <row r="288" spans="1:23" x14ac:dyDescent="0.25">
      <c r="A288" s="62" t="s">
        <v>28</v>
      </c>
      <c r="B288" s="57" t="s">
        <v>533</v>
      </c>
      <c r="C288" s="57" t="s">
        <v>534</v>
      </c>
      <c r="D288" s="57">
        <v>361</v>
      </c>
      <c r="E288" s="5"/>
      <c r="F288" s="23">
        <f>D288*0.94</f>
        <v>339.34</v>
      </c>
      <c r="G288" s="24">
        <f>IF(O288="Not Found",0,F288)</f>
        <v>0</v>
      </c>
      <c r="H288" s="43" t="s">
        <v>620</v>
      </c>
      <c r="I288" s="43" t="s">
        <v>621</v>
      </c>
      <c r="J288" s="43" t="s">
        <v>629</v>
      </c>
      <c r="K288" s="43"/>
      <c r="L288" s="43"/>
      <c r="O288" s="26" t="str">
        <f>IFERROR(VLOOKUP(C:C,'Results Data'!A:F,6,FALSE), "Not Found")</f>
        <v>Not Found</v>
      </c>
      <c r="P288" s="27" t="str">
        <f>IFERROR(VLOOKUP(C:C,'Results Data'!A:L,12,FALSE), "Not Found")</f>
        <v>Not Found</v>
      </c>
      <c r="Q288" s="27" t="b">
        <f>AND('RIDE DATA'!$A$5&lt;'Registration Data'!$P260,'RIDE DATA'!$B$5&gt;'Registration Data'!$P260)</f>
        <v>0</v>
      </c>
      <c r="R288" s="27">
        <f>IF(Q288=TRUE,O288*0.03,0)</f>
        <v>0</v>
      </c>
      <c r="S288" s="25">
        <f>COUNTIF('Historical Registration Data'!D:D,'Registration Data'!C260)</f>
        <v>0</v>
      </c>
      <c r="T288" s="28" t="e">
        <f>R288+O288</f>
        <v>#VALUE!</v>
      </c>
      <c r="U288" s="29" t="e">
        <f>T288/F288</f>
        <v>#VALUE!</v>
      </c>
      <c r="V288" s="44" t="e">
        <f>IF(U288&gt;100%,((U288-1)*10000),0)</f>
        <v>#VALUE!</v>
      </c>
      <c r="W288" s="5"/>
    </row>
    <row r="289" spans="1:23" x14ac:dyDescent="0.25">
      <c r="A289" s="56" t="s">
        <v>25</v>
      </c>
      <c r="B289" s="57" t="s">
        <v>379</v>
      </c>
      <c r="C289" s="57" t="s">
        <v>380</v>
      </c>
      <c r="D289" s="57">
        <v>345</v>
      </c>
      <c r="E289" s="5"/>
      <c r="F289" s="23">
        <f>D289*0.94</f>
        <v>324.29999999999995</v>
      </c>
      <c r="G289" s="24">
        <f>IF(O289="Not Found",0,F289)</f>
        <v>0</v>
      </c>
      <c r="H289" s="43" t="s">
        <v>620</v>
      </c>
      <c r="I289" s="43" t="s">
        <v>627</v>
      </c>
      <c r="J289" s="43"/>
      <c r="K289" s="43"/>
      <c r="L289" s="43"/>
      <c r="O289" s="26" t="str">
        <f>IFERROR(VLOOKUP(C:C,'Results Data'!A:F,6,FALSE), "Not Found")</f>
        <v>Not Found</v>
      </c>
      <c r="P289" s="27" t="str">
        <f>IFERROR(VLOOKUP(C:C,'Results Data'!A:L,12,FALSE), "Not Found")</f>
        <v>Not Found</v>
      </c>
      <c r="Q289" s="27" t="b">
        <f>AND('RIDE DATA'!$A$5&lt;'Registration Data'!$P193,'RIDE DATA'!$B$5&gt;'Registration Data'!$P193)</f>
        <v>0</v>
      </c>
      <c r="R289" s="27">
        <f>IF(Q289=TRUE,O289*0.03,0)</f>
        <v>0</v>
      </c>
      <c r="S289" s="25">
        <f>COUNTIF('Historical Registration Data'!D:D,'Registration Data'!C193)</f>
        <v>0</v>
      </c>
      <c r="T289" s="28" t="e">
        <f>R289+O289</f>
        <v>#VALUE!</v>
      </c>
      <c r="U289" s="29" t="e">
        <f>T289/F289</f>
        <v>#VALUE!</v>
      </c>
      <c r="V289" s="44" t="e">
        <f>IF(U289&gt;100%,((U289-1)*10000),0)</f>
        <v>#VALUE!</v>
      </c>
      <c r="W289" s="5"/>
    </row>
    <row r="290" spans="1:23" x14ac:dyDescent="0.25">
      <c r="A290" s="64" t="s">
        <v>29</v>
      </c>
      <c r="B290" s="57" t="s">
        <v>467</v>
      </c>
      <c r="C290" s="57" t="s">
        <v>468</v>
      </c>
      <c r="D290" s="57">
        <v>552</v>
      </c>
      <c r="E290" s="5"/>
      <c r="F290" s="23">
        <f>D290*0.94</f>
        <v>518.88</v>
      </c>
      <c r="G290" s="24">
        <f>IF(O290="Not Found",0,F290)</f>
        <v>0</v>
      </c>
      <c r="H290" s="43" t="s">
        <v>631</v>
      </c>
      <c r="I290" s="43" t="s">
        <v>621</v>
      </c>
      <c r="J290" s="43" t="s">
        <v>623</v>
      </c>
      <c r="K290" s="43"/>
      <c r="L290" s="43"/>
      <c r="O290" s="26" t="str">
        <f>IFERROR(VLOOKUP(C:C,'Results Data'!A:F,6,FALSE), "Not Found")</f>
        <v>Not Found</v>
      </c>
      <c r="P290" s="27" t="str">
        <f>IFERROR(VLOOKUP(C:C,'Results Data'!A:L,12,FALSE), "Not Found")</f>
        <v>Not Found</v>
      </c>
      <c r="Q290" s="27" t="b">
        <f>AND('RIDE DATA'!$A$5&lt;'Registration Data'!$P224,'RIDE DATA'!$B$5&gt;'Registration Data'!$P224)</f>
        <v>0</v>
      </c>
      <c r="R290" s="27">
        <f>IF(Q290=TRUE,O290*0.03,0)</f>
        <v>0</v>
      </c>
      <c r="S290" s="25">
        <f>COUNTIF('Historical Registration Data'!D:D,'Registration Data'!C224)</f>
        <v>0</v>
      </c>
      <c r="T290" s="28" t="e">
        <f>R290+O290</f>
        <v>#VALUE!</v>
      </c>
      <c r="U290" s="29" t="e">
        <f>T290/F290</f>
        <v>#VALUE!</v>
      </c>
      <c r="V290" s="44" t="e">
        <f>IF(U290&gt;100%,((U290-1)*10000),0)</f>
        <v>#VALUE!</v>
      </c>
      <c r="W290" s="5"/>
    </row>
    <row r="291" spans="1:23" x14ac:dyDescent="0.25">
      <c r="A291" s="65" t="s">
        <v>26</v>
      </c>
      <c r="B291" s="59" t="s">
        <v>244</v>
      </c>
      <c r="C291" s="59" t="s">
        <v>245</v>
      </c>
      <c r="D291" s="59">
        <v>500</v>
      </c>
      <c r="E291" s="11"/>
      <c r="F291" s="23">
        <f>D291*0.94</f>
        <v>470</v>
      </c>
      <c r="G291" s="24">
        <f>IF(O291="Not Found",0,F291)</f>
        <v>0</v>
      </c>
      <c r="H291" s="43" t="s">
        <v>620</v>
      </c>
      <c r="I291" s="43" t="s">
        <v>633</v>
      </c>
      <c r="J291" s="43"/>
      <c r="K291" s="43"/>
      <c r="L291" s="43"/>
      <c r="O291" s="26" t="str">
        <f>IFERROR(VLOOKUP(C:C,'Results Data'!A:F,6,FALSE), "Not Found")</f>
        <v>Not Found</v>
      </c>
      <c r="P291" s="27" t="str">
        <f>IFERROR(VLOOKUP(C:C,'Results Data'!A:L,12,FALSE), "Not Found")</f>
        <v>Not Found</v>
      </c>
      <c r="Q291" s="27" t="b">
        <f>AND('RIDE DATA'!$A$5&lt;'Registration Data'!$P109,'RIDE DATA'!$B$5&gt;'Registration Data'!$P109)</f>
        <v>0</v>
      </c>
      <c r="R291" s="27">
        <f>IF(Q291=TRUE,O291*0.03,0)</f>
        <v>0</v>
      </c>
      <c r="S291" s="25">
        <f>COUNTIF('Historical Registration Data'!D:D,'Registration Data'!C109)</f>
        <v>0</v>
      </c>
      <c r="T291" s="28" t="e">
        <f>R291+O291</f>
        <v>#VALUE!</v>
      </c>
      <c r="U291" s="29" t="e">
        <f>T291/F291</f>
        <v>#VALUE!</v>
      </c>
      <c r="V291" s="44" t="e">
        <f>IF(U291&gt;100%,((U291-1)*10000),0)</f>
        <v>#VALUE!</v>
      </c>
    </row>
    <row r="292" spans="1:23" x14ac:dyDescent="0.25">
      <c r="A292" s="63" t="s">
        <v>29</v>
      </c>
      <c r="B292" s="59" t="s">
        <v>90</v>
      </c>
      <c r="C292" s="59" t="s">
        <v>91</v>
      </c>
      <c r="D292" s="59">
        <v>346</v>
      </c>
      <c r="E292" s="11"/>
      <c r="F292" s="23">
        <f>D292*0.94</f>
        <v>325.24</v>
      </c>
      <c r="G292" s="24">
        <f>IF(O292="Not Found",0,F292)</f>
        <v>0</v>
      </c>
      <c r="H292" s="43" t="s">
        <v>620</v>
      </c>
      <c r="I292" s="43" t="s">
        <v>627</v>
      </c>
      <c r="J292" s="43"/>
      <c r="K292" s="43"/>
      <c r="L292" s="43" t="s">
        <v>640</v>
      </c>
      <c r="O292" s="26" t="str">
        <f>IFERROR(VLOOKUP(C:C,'Results Data'!A:F,6,FALSE), "Not Found")</f>
        <v>Not Found</v>
      </c>
      <c r="P292" s="27" t="str">
        <f>IFERROR(VLOOKUP(C:C,'Results Data'!A:L,12,FALSE), "Not Found")</f>
        <v>Not Found</v>
      </c>
      <c r="Q292" s="27" t="b">
        <f>AND('RIDE DATA'!$A$5&lt;'Registration Data'!$P32,'RIDE DATA'!$B$5&gt;'Registration Data'!$P32)</f>
        <v>0</v>
      </c>
      <c r="R292" s="27">
        <f>IF(Q292=TRUE,O292*0.03,0)</f>
        <v>0</v>
      </c>
      <c r="S292" s="25">
        <f>COUNTIF('Historical Registration Data'!D:D,'Registration Data'!C32)</f>
        <v>0</v>
      </c>
      <c r="T292" s="28" t="e">
        <f>R292+O292</f>
        <v>#VALUE!</v>
      </c>
      <c r="U292" s="29" t="e">
        <f>T292/F292</f>
        <v>#VALUE!</v>
      </c>
      <c r="V292" s="44" t="e">
        <f>IF(U292&gt;100%,((U292-1)*10000),0)</f>
        <v>#VALUE!</v>
      </c>
    </row>
    <row r="293" spans="1:23" x14ac:dyDescent="0.25">
      <c r="A293" s="66" t="s">
        <v>26</v>
      </c>
      <c r="B293" s="57" t="s">
        <v>465</v>
      </c>
      <c r="C293" s="57" t="s">
        <v>466</v>
      </c>
      <c r="D293" s="57">
        <v>271</v>
      </c>
      <c r="E293" s="5"/>
      <c r="F293" s="23">
        <f>D293*0.94</f>
        <v>254.73999999999998</v>
      </c>
      <c r="G293" s="24">
        <f>IF(O293="Not Found",0,F293)</f>
        <v>0</v>
      </c>
      <c r="H293" s="43" t="s">
        <v>631</v>
      </c>
      <c r="I293" s="43" t="s">
        <v>625</v>
      </c>
      <c r="J293" s="43"/>
      <c r="K293" s="43"/>
      <c r="L293" s="43" t="s">
        <v>640</v>
      </c>
      <c r="O293" s="26" t="str">
        <f>IFERROR(VLOOKUP(C:C,'Results Data'!A:F,6,FALSE), "Not Found")</f>
        <v>Not Found</v>
      </c>
      <c r="P293" s="27" t="str">
        <f>IFERROR(VLOOKUP(C:C,'Results Data'!A:L,12,FALSE), "Not Found")</f>
        <v>Not Found</v>
      </c>
      <c r="Q293" s="27" t="b">
        <f>AND('RIDE DATA'!$A$5&lt;'Registration Data'!$P223,'RIDE DATA'!$B$5&gt;'Registration Data'!$P223)</f>
        <v>0</v>
      </c>
      <c r="R293" s="27">
        <f>IF(Q293=TRUE,O293*0.03,0)</f>
        <v>0</v>
      </c>
      <c r="S293" s="25">
        <f>COUNTIF('Historical Registration Data'!D:D,'Registration Data'!C223)</f>
        <v>0</v>
      </c>
      <c r="T293" s="28" t="e">
        <f>R293+O293</f>
        <v>#VALUE!</v>
      </c>
      <c r="U293" s="29" t="e">
        <f>T293/F293</f>
        <v>#VALUE!</v>
      </c>
      <c r="V293" s="44" t="e">
        <f>IF(U293&gt;100%,((U293-1)*10000),0)</f>
        <v>#VALUE!</v>
      </c>
      <c r="W293" s="5"/>
    </row>
    <row r="294" spans="1:23" x14ac:dyDescent="0.25">
      <c r="A294" s="56" t="s">
        <v>25</v>
      </c>
      <c r="B294" s="57" t="s">
        <v>589</v>
      </c>
      <c r="C294" s="57" t="s">
        <v>589</v>
      </c>
      <c r="D294" s="57">
        <v>390</v>
      </c>
      <c r="E294"/>
      <c r="F294" s="23">
        <f>D294*0.94</f>
        <v>366.59999999999997</v>
      </c>
      <c r="G294" s="24">
        <f>IF(O294="Not Found",0,F294)</f>
        <v>0</v>
      </c>
      <c r="H294" s="43" t="s">
        <v>620</v>
      </c>
      <c r="I294" s="43"/>
      <c r="J294" s="43"/>
      <c r="K294" s="43"/>
      <c r="L294" s="43"/>
      <c r="O294" s="26" t="str">
        <f>IFERROR(VLOOKUP(C:C,'Results Data'!A:F,6,FALSE), "Not Found")</f>
        <v>Not Found</v>
      </c>
      <c r="P294" s="27" t="str">
        <f>IFERROR(VLOOKUP(C:C,'Results Data'!A:L,12,FALSE), "Not Found")</f>
        <v>Not Found</v>
      </c>
      <c r="Q294" s="27" t="b">
        <f>AND('RIDE DATA'!$A$5&lt;'Registration Data'!$P288,'RIDE DATA'!$B$5&gt;'Registration Data'!$P288)</f>
        <v>0</v>
      </c>
      <c r="R294" s="27">
        <f>IF(Q294=TRUE,O294*0.03,0)</f>
        <v>0</v>
      </c>
      <c r="S294" s="25">
        <f>COUNTIF('Historical Registration Data'!D:D,'Registration Data'!C288)</f>
        <v>0</v>
      </c>
      <c r="T294" s="28" t="e">
        <f>R294+O294</f>
        <v>#VALUE!</v>
      </c>
      <c r="U294" s="29" t="e">
        <f>T294/F294</f>
        <v>#VALUE!</v>
      </c>
      <c r="V294" s="44" t="e">
        <f>IF(U294&gt;100%,((U294-1)*10000),0)</f>
        <v>#VALUE!</v>
      </c>
      <c r="W294"/>
    </row>
    <row r="295" spans="1:23" x14ac:dyDescent="0.25">
      <c r="A295" s="63" t="s">
        <v>29</v>
      </c>
      <c r="B295" s="59" t="s">
        <v>106</v>
      </c>
      <c r="C295" s="59" t="s">
        <v>107</v>
      </c>
      <c r="D295" s="59">
        <v>771</v>
      </c>
      <c r="E295" s="11"/>
      <c r="F295" s="23">
        <f>D295*0.94</f>
        <v>724.74</v>
      </c>
      <c r="G295" s="24">
        <f>IF(O295="Not Found",0,F295)</f>
        <v>0</v>
      </c>
      <c r="H295" s="43" t="s">
        <v>631</v>
      </c>
      <c r="I295" s="43" t="s">
        <v>621</v>
      </c>
      <c r="J295" s="43" t="s">
        <v>629</v>
      </c>
      <c r="K295" s="43"/>
      <c r="L295" s="43"/>
      <c r="O295" s="26" t="str">
        <f>IFERROR(VLOOKUP(C:C,'Results Data'!A:F,6,FALSE), "Not Found")</f>
        <v>Not Found</v>
      </c>
      <c r="P295" s="27" t="str">
        <f>IFERROR(VLOOKUP(C:C,'Results Data'!A:L,12,FALSE), "Not Found")</f>
        <v>Not Found</v>
      </c>
      <c r="Q295" s="27" t="b">
        <f>AND('RIDE DATA'!$A$5&lt;'Registration Data'!$P40,'RIDE DATA'!$B$5&gt;'Registration Data'!$P40)</f>
        <v>0</v>
      </c>
      <c r="R295" s="27">
        <f>IF(Q295=TRUE,O295*0.03,0)</f>
        <v>0</v>
      </c>
      <c r="S295" s="25">
        <f>COUNTIF('Historical Registration Data'!D:D,'Registration Data'!C40)</f>
        <v>0</v>
      </c>
      <c r="T295" s="28" t="e">
        <f>R295+O295</f>
        <v>#VALUE!</v>
      </c>
      <c r="U295" s="29" t="e">
        <f>T295/F295</f>
        <v>#VALUE!</v>
      </c>
      <c r="V295" s="44" t="e">
        <f>IF(U295&gt;100%,((U295-1)*10000),0)</f>
        <v>#VALUE!</v>
      </c>
    </row>
    <row r="296" spans="1:23" x14ac:dyDescent="0.25">
      <c r="A296" s="63" t="s">
        <v>29</v>
      </c>
      <c r="B296" s="59" t="s">
        <v>296</v>
      </c>
      <c r="C296" s="59" t="s">
        <v>297</v>
      </c>
      <c r="D296" s="59">
        <v>385</v>
      </c>
      <c r="E296" s="11"/>
      <c r="F296" s="23">
        <f>D296*0.94</f>
        <v>361.9</v>
      </c>
      <c r="G296" s="24">
        <f>IF(O296="Not Found",0,F296)</f>
        <v>0</v>
      </c>
      <c r="H296" s="43"/>
      <c r="I296" s="43"/>
      <c r="J296" s="43"/>
      <c r="K296" s="43"/>
      <c r="L296" s="43"/>
      <c r="O296" s="26" t="str">
        <f>IFERROR(VLOOKUP(C:C,'Results Data'!A:F,6,FALSE), "Not Found")</f>
        <v>Not Found</v>
      </c>
      <c r="P296" s="27" t="str">
        <f>IFERROR(VLOOKUP(C:C,'Results Data'!A:L,12,FALSE), "Not Found")</f>
        <v>Not Found</v>
      </c>
      <c r="Q296" s="27" t="b">
        <f>AND('RIDE DATA'!$A$5&lt;'Registration Data'!$P135,'RIDE DATA'!$B$5&gt;'Registration Data'!$P135)</f>
        <v>0</v>
      </c>
      <c r="R296" s="27">
        <f>IF(Q296=TRUE,O296*0.03,0)</f>
        <v>0</v>
      </c>
      <c r="S296" s="25">
        <f>COUNTIF('Historical Registration Data'!D:D,'Registration Data'!C135)</f>
        <v>0</v>
      </c>
      <c r="T296" s="28" t="e">
        <f>R296+O296</f>
        <v>#VALUE!</v>
      </c>
      <c r="U296" s="29" t="e">
        <f>T296/F296</f>
        <v>#VALUE!</v>
      </c>
      <c r="V296" s="44" t="e">
        <f>IF(U296&gt;100%,((U296-1)*10000),0)</f>
        <v>#VALUE!</v>
      </c>
    </row>
    <row r="297" spans="1:23" x14ac:dyDescent="0.25">
      <c r="A297" s="57"/>
      <c r="B297" s="57"/>
      <c r="C297" s="57"/>
      <c r="D297" s="57"/>
      <c r="E297" s="5"/>
      <c r="F297" s="23">
        <f>D297*0.94</f>
        <v>0</v>
      </c>
      <c r="G297" s="24">
        <f>IF(O297="Not Found",0,F297)</f>
        <v>0</v>
      </c>
      <c r="H297" s="43"/>
      <c r="I297" s="43"/>
      <c r="J297" s="43"/>
      <c r="K297" s="43"/>
      <c r="L297" s="43"/>
      <c r="O297" s="26" t="str">
        <f>IFERROR(VLOOKUP(C:C,'Results Data'!A:F,6,FALSE), "Not Found")</f>
        <v>Not Found</v>
      </c>
      <c r="P297" s="27" t="str">
        <f>IFERROR(VLOOKUP(C:C,'Results Data'!A:L,12,FALSE), "Not Found")</f>
        <v>Not Found</v>
      </c>
      <c r="Q297" s="27" t="b">
        <f>AND('RIDE DATA'!$A$5&lt;'Registration Data'!$P304,'RIDE DATA'!$B$5&gt;'Registration Data'!$P304)</f>
        <v>0</v>
      </c>
      <c r="R297" s="27">
        <f>IF(Q297=TRUE,O297*0.03,0)</f>
        <v>0</v>
      </c>
      <c r="S297" s="45"/>
      <c r="T297" s="28" t="e">
        <f>R297+O297</f>
        <v>#VALUE!</v>
      </c>
      <c r="U297" s="29" t="e">
        <f>T297/F297</f>
        <v>#VALUE!</v>
      </c>
      <c r="V297" s="44" t="e">
        <f>IF(U297&gt;100%,((U297-1)*10000),0)</f>
        <v>#VALUE!</v>
      </c>
      <c r="W297" s="5"/>
    </row>
    <row r="298" spans="1:23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:23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:23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:23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:23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:23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:23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:23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:23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:23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:23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:23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:23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:23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:23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:23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23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:23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:23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:23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:23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:23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:23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:23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:23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:23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:23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:23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:23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:23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:23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23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:23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:23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:23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:23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:23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:23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:23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:23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:23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:23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23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:23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:23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:23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23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:23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23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:23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:23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:23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:23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:23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:23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:23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23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:23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:23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:23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:23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:23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:23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:23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:23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:23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:23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23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:23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:23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:23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:23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:23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:23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:23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:23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:23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:23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:23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:23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:23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:23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:23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:23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:23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:23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:23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:23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:23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:23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:23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:23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:23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:23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:23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:23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:23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:23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:23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:23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:23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:23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:23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:23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:23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:23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:23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:23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:23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:23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:23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:23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:23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:23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:23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:23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:23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:23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:23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:23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:23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:23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:23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:23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:23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:23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:23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:23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:23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:23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:23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:23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:23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:23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:23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:23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:23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:23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:23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:23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:23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:23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:23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:23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:23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:23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:23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:23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:23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:23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:23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:23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:23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:23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:23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:23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:23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:23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:23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:23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:23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:23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:23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:23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:23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:23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:23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:23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:23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:23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:23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:23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:23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:23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:23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:23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:23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:23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:23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:23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:23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:23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:23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:23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:23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:23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:23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:23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:23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:23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:23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:23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:23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:23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:23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:23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:23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:23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:23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:23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:23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:23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:23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:23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:23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:23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:23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:23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:23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:23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:23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:23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:23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:23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:23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:23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:23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:23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:23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:23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:23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:23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:23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:23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:23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:23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:23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:23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:23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:23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:23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:23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:23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:23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:23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:23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:23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:23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:23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:23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:23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:23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:23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:23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:23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:23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:23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:23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:23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:23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:23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:23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:23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:23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:23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:23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:23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:23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:23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:23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:23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:23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:23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:23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:23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:23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:23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:23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:23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:23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:23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:23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:23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:23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:23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:23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:23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:23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:23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:23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:23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:23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:23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:23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:23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:23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:23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:23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:23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:23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:23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:23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:23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:23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:23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:23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:23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:23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:23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:23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:23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:23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:23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:23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:23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:23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:23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:23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:23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:23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:23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:23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:23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:23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:23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:23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:23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:23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:23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:23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:23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:23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:23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:23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:23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:23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:23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:23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:23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:23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:23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:23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:23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:23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:23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:23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:23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:23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:23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:23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:23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:23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:23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:23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:23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:23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:23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:23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:23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:23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:23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:23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:23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:23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:23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:23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:23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:23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:23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:23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:23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:23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:23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:23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:23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:23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:23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:23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:23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:23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:23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:23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:23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:23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:23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:23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:23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:23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:23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:23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:23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:23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:23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:23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:23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:23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:23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:23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:23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:23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:23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:23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:23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:23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:23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:23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:23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:23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:23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:23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:23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:23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:23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:23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:23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:23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:23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:23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:23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:23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:23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:23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:23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:23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:23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:23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:23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:23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:23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:23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:23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:23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:23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:23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:23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:23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:23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:23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:23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:23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:23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:23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:23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:23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:23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:23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:23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:23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:23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:23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:23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:23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:23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:23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:23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:23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:23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:23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:23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:23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:23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:23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:23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:23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:23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:23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:23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:23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:23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:23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:23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:23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:23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:23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:23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:23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:23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:23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:23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:23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:23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:23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:23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:23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:23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:23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:23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:23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:23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:23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:23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:23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:23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:23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:23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:23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:23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:23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:23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:23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:23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:23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:23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:23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:23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:23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:23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:23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:23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:23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:23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:23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:23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  <row r="1501" spans="1:23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</row>
    <row r="1502" spans="1:23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</row>
    <row r="1503" spans="1:23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</row>
    <row r="1504" spans="1:23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</row>
    <row r="1505" spans="1:23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</row>
    <row r="1506" spans="1:23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</row>
    <row r="1507" spans="1:23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</row>
    <row r="1508" spans="1:23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</row>
    <row r="1509" spans="1:23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</row>
    <row r="1510" spans="1:23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</row>
    <row r="1511" spans="1:23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</row>
    <row r="1512" spans="1:23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</row>
    <row r="1513" spans="1:23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</row>
    <row r="1514" spans="1:23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</row>
    <row r="1515" spans="1:23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</row>
    <row r="1516" spans="1:23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</row>
    <row r="1517" spans="1:23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</row>
    <row r="1518" spans="1:23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</row>
    <row r="1519" spans="1:23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</row>
    <row r="1520" spans="1:23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</row>
    <row r="1521" spans="1:23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</row>
    <row r="1522" spans="1:23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</row>
    <row r="1523" spans="1:23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</row>
    <row r="1524" spans="1:23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</row>
    <row r="1525" spans="1:23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</row>
    <row r="1526" spans="1:23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</row>
    <row r="1527" spans="1:23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</row>
    <row r="1528" spans="1:23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</row>
    <row r="1529" spans="1:23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</row>
    <row r="1530" spans="1:23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</row>
    <row r="1531" spans="1:23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</row>
    <row r="1532" spans="1:23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</row>
    <row r="1533" spans="1:23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</row>
    <row r="1534" spans="1:23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</row>
    <row r="1535" spans="1:23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</row>
    <row r="1536" spans="1:23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</row>
    <row r="1537" spans="1:23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</row>
    <row r="1538" spans="1:23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</row>
    <row r="1539" spans="1:23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</row>
    <row r="1540" spans="1:23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</row>
    <row r="1541" spans="1:23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</row>
    <row r="1542" spans="1:23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</row>
    <row r="1543" spans="1:23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</row>
    <row r="1544" spans="1:23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</row>
    <row r="1545" spans="1:23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</row>
    <row r="1546" spans="1:23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</row>
    <row r="1547" spans="1:23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</row>
    <row r="1548" spans="1:23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</row>
    <row r="1549" spans="1:23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</row>
    <row r="1550" spans="1:23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</row>
    <row r="1551" spans="1:23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</row>
    <row r="1552" spans="1:23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</row>
    <row r="1553" spans="1:23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</row>
    <row r="1554" spans="1:23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</row>
    <row r="1555" spans="1:23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</row>
    <row r="1556" spans="1:23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</row>
    <row r="1557" spans="1:23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</row>
    <row r="1558" spans="1:23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</row>
    <row r="1559" spans="1:23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</row>
    <row r="1560" spans="1:23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</row>
    <row r="1561" spans="1:23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</row>
    <row r="1562" spans="1:23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</row>
    <row r="1563" spans="1:23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</row>
    <row r="1564" spans="1:23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</row>
    <row r="1565" spans="1:23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</row>
    <row r="1566" spans="1:23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</row>
    <row r="1567" spans="1:23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</row>
    <row r="1568" spans="1:23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</row>
    <row r="1569" spans="1:23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</row>
    <row r="1570" spans="1:23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</row>
    <row r="1571" spans="1:23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</row>
    <row r="1572" spans="1:23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</row>
    <row r="1573" spans="1:23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</row>
    <row r="1574" spans="1:23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</row>
    <row r="1575" spans="1:23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</row>
    <row r="1576" spans="1:23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</row>
    <row r="1577" spans="1:23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</row>
    <row r="1578" spans="1:23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</row>
    <row r="1579" spans="1:23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</row>
    <row r="1580" spans="1:23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</row>
    <row r="1581" spans="1:23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</row>
    <row r="1582" spans="1:23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</row>
    <row r="1583" spans="1:23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</row>
    <row r="1584" spans="1:23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</row>
    <row r="1585" spans="1:23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</row>
    <row r="1586" spans="1:23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</row>
    <row r="1587" spans="1:23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</row>
    <row r="1588" spans="1:23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</row>
    <row r="1589" spans="1:23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</row>
    <row r="1590" spans="1:23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</row>
    <row r="1591" spans="1:23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</row>
    <row r="1592" spans="1:23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</row>
    <row r="1593" spans="1:23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</row>
    <row r="1594" spans="1:23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</row>
    <row r="1595" spans="1:23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</row>
    <row r="1596" spans="1:23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</row>
    <row r="1597" spans="1:23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</row>
    <row r="1598" spans="1:23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</row>
    <row r="1599" spans="1:23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</row>
    <row r="1600" spans="1:23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</row>
    <row r="1601" spans="1:23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</row>
    <row r="1602" spans="1:23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</row>
    <row r="1603" spans="1:23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</row>
    <row r="1604" spans="1:23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</row>
    <row r="1605" spans="1:23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</row>
    <row r="1606" spans="1:23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</row>
    <row r="1607" spans="1:23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</row>
    <row r="1608" spans="1:23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</row>
    <row r="1609" spans="1:23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</row>
    <row r="1610" spans="1:23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</row>
    <row r="1611" spans="1:23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</row>
    <row r="1612" spans="1:23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</row>
    <row r="1613" spans="1:23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</row>
    <row r="1614" spans="1:23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</row>
    <row r="1615" spans="1:23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</row>
    <row r="1616" spans="1:23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</row>
    <row r="1617" spans="1:23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</row>
    <row r="1618" spans="1:23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</row>
    <row r="1619" spans="1:23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</row>
    <row r="1620" spans="1:23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</row>
    <row r="1621" spans="1:23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</row>
    <row r="1622" spans="1:23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</row>
    <row r="1623" spans="1:23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</row>
    <row r="1624" spans="1:23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</row>
    <row r="1625" spans="1:23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</row>
    <row r="1626" spans="1:23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</row>
    <row r="1627" spans="1:23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</row>
    <row r="1628" spans="1:23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</row>
    <row r="1629" spans="1:23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</row>
    <row r="1630" spans="1:23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</row>
    <row r="1631" spans="1:23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</row>
    <row r="1632" spans="1:23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</row>
    <row r="1633" spans="1:23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</row>
    <row r="1634" spans="1:23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</row>
    <row r="1635" spans="1:23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</row>
    <row r="1636" spans="1:23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</row>
    <row r="1637" spans="1:23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</row>
    <row r="1638" spans="1:23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</row>
    <row r="1639" spans="1:23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</row>
    <row r="1640" spans="1:23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</row>
    <row r="1641" spans="1:23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</row>
    <row r="1642" spans="1:23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</row>
    <row r="1643" spans="1:23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</row>
    <row r="1644" spans="1:23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</row>
    <row r="1645" spans="1:23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</row>
    <row r="1646" spans="1:23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</row>
    <row r="1647" spans="1:23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</row>
    <row r="1648" spans="1:23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</row>
    <row r="1649" spans="1:23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</row>
    <row r="1650" spans="1:23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</row>
    <row r="1651" spans="1:23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</row>
    <row r="1652" spans="1:23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</row>
    <row r="1653" spans="1:23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</row>
    <row r="1654" spans="1:23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</row>
    <row r="1655" spans="1:23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</row>
    <row r="1656" spans="1:23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</row>
    <row r="1657" spans="1:23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</row>
    <row r="1658" spans="1:23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</row>
    <row r="1659" spans="1:23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</row>
    <row r="1660" spans="1:23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</row>
    <row r="1661" spans="1:23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</row>
    <row r="1662" spans="1:23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</row>
    <row r="1663" spans="1:23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</row>
    <row r="1664" spans="1:23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</row>
    <row r="1665" spans="1:23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</row>
    <row r="1666" spans="1:23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</row>
    <row r="1667" spans="1:23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</row>
    <row r="1668" spans="1:23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</row>
    <row r="1669" spans="1:23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</row>
    <row r="1670" spans="1:23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</row>
    <row r="1671" spans="1:23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</row>
    <row r="1672" spans="1:23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</row>
    <row r="1673" spans="1:23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</row>
    <row r="1674" spans="1:23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</row>
    <row r="1675" spans="1:23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</row>
    <row r="1676" spans="1:23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</row>
    <row r="1677" spans="1:23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</row>
    <row r="1678" spans="1:23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</row>
    <row r="1679" spans="1:23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</row>
    <row r="1680" spans="1:23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</row>
    <row r="1681" spans="1:23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</row>
    <row r="1682" spans="1:23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</row>
    <row r="1683" spans="1:23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</row>
    <row r="1684" spans="1:23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</row>
    <row r="1685" spans="1:23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</row>
    <row r="1686" spans="1:23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</row>
    <row r="1687" spans="1:23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</row>
    <row r="1688" spans="1:23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</row>
    <row r="1689" spans="1:23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</row>
    <row r="1690" spans="1:23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</row>
    <row r="1691" spans="1:23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</row>
    <row r="1692" spans="1:23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</row>
    <row r="1693" spans="1:23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</row>
    <row r="1694" spans="1:23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</row>
    <row r="1695" spans="1:23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</row>
    <row r="1696" spans="1:23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</row>
    <row r="1697" spans="1:23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</row>
    <row r="1698" spans="1:23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</row>
    <row r="1699" spans="1:23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</row>
    <row r="1700" spans="1:23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</row>
    <row r="1701" spans="1:23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</row>
    <row r="1702" spans="1:23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</row>
    <row r="1703" spans="1:23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</row>
    <row r="1704" spans="1:23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</row>
    <row r="1705" spans="1:23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</row>
    <row r="1706" spans="1:23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</row>
    <row r="1707" spans="1:23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</row>
    <row r="1708" spans="1:23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</row>
    <row r="1709" spans="1:23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</row>
    <row r="1710" spans="1:23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</row>
    <row r="1711" spans="1:23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</row>
    <row r="1712" spans="1:23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</row>
    <row r="1713" spans="1:23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</row>
    <row r="1714" spans="1:23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</row>
    <row r="1715" spans="1:23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</row>
    <row r="1716" spans="1:23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</row>
    <row r="1717" spans="1:23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</row>
    <row r="1718" spans="1:23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</row>
    <row r="1719" spans="1:23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</row>
    <row r="1720" spans="1:23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</row>
    <row r="1721" spans="1:23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</row>
    <row r="1722" spans="1:23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</row>
    <row r="1723" spans="1:23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</row>
    <row r="1724" spans="1:23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</row>
    <row r="1725" spans="1:23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</row>
    <row r="1726" spans="1:23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</row>
    <row r="1727" spans="1:23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</row>
    <row r="1728" spans="1:23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</row>
    <row r="1729" spans="1:23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</row>
    <row r="1730" spans="1:23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</row>
    <row r="1731" spans="1:23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</row>
    <row r="1732" spans="1:23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</row>
    <row r="1733" spans="1:23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</row>
    <row r="1734" spans="1:23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</row>
    <row r="1735" spans="1:23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</row>
    <row r="1736" spans="1:23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</row>
    <row r="1737" spans="1:23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</row>
    <row r="1738" spans="1:23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</row>
    <row r="1739" spans="1:23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</row>
    <row r="1740" spans="1:23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</row>
    <row r="1741" spans="1:23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</row>
    <row r="1742" spans="1:23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</row>
    <row r="1743" spans="1:23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</row>
    <row r="1744" spans="1:23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</row>
    <row r="1745" spans="1:23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</row>
    <row r="1746" spans="1:23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</row>
    <row r="1747" spans="1:23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</row>
    <row r="1748" spans="1:23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</row>
    <row r="1749" spans="1:23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</row>
    <row r="1750" spans="1:23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</row>
    <row r="1751" spans="1:23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</row>
    <row r="1752" spans="1:23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</row>
    <row r="1753" spans="1:23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</row>
    <row r="1754" spans="1:23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</row>
    <row r="1755" spans="1:23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</row>
    <row r="1756" spans="1:23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</row>
    <row r="1757" spans="1:23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</row>
    <row r="1758" spans="1:23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</row>
    <row r="1759" spans="1:23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</row>
    <row r="1760" spans="1:23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</row>
    <row r="1761" spans="1:23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</row>
    <row r="1762" spans="1:23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</row>
    <row r="1763" spans="1:23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</row>
    <row r="1764" spans="1:23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</row>
    <row r="1765" spans="1:23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</row>
    <row r="1766" spans="1:23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</row>
    <row r="1767" spans="1:23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</row>
    <row r="1768" spans="1:23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</row>
    <row r="1769" spans="1:23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</row>
    <row r="1770" spans="1:23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</row>
    <row r="1771" spans="1:23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</row>
    <row r="1772" spans="1:23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</row>
    <row r="1773" spans="1:23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</row>
    <row r="1774" spans="1:23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</row>
    <row r="1775" spans="1:23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</row>
    <row r="1776" spans="1:23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</row>
    <row r="1777" spans="1:23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</row>
    <row r="1778" spans="1:23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</row>
    <row r="1779" spans="1:23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</row>
    <row r="1780" spans="1:23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</row>
    <row r="1781" spans="1:23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</row>
    <row r="1782" spans="1:23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</row>
    <row r="1783" spans="1:23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</row>
    <row r="1784" spans="1:23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</row>
    <row r="1785" spans="1:23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</row>
    <row r="1786" spans="1:23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</row>
    <row r="1787" spans="1:23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</row>
    <row r="1788" spans="1:23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</row>
    <row r="1789" spans="1:23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</row>
    <row r="1790" spans="1:23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</row>
    <row r="1791" spans="1:23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</row>
    <row r="1792" spans="1:23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</row>
    <row r="1793" spans="1:23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</row>
    <row r="1794" spans="1:23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</row>
    <row r="1795" spans="1:23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</row>
    <row r="1796" spans="1:23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</row>
    <row r="1797" spans="1:23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</row>
    <row r="1798" spans="1:23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</row>
    <row r="1799" spans="1:23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</row>
    <row r="1800" spans="1:23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</row>
    <row r="1801" spans="1:23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</row>
    <row r="1802" spans="1:23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</row>
    <row r="1803" spans="1:23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</row>
    <row r="1804" spans="1:23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</row>
    <row r="1805" spans="1:23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</row>
    <row r="1806" spans="1:23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</row>
    <row r="1807" spans="1:23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</row>
    <row r="1808" spans="1:23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</row>
    <row r="1809" spans="1:23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</row>
    <row r="1810" spans="1:23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</row>
    <row r="1811" spans="1:23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</row>
    <row r="1812" spans="1:23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</row>
    <row r="1813" spans="1:23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</row>
    <row r="1814" spans="1:23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</row>
    <row r="1815" spans="1:23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</row>
    <row r="1816" spans="1:23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</row>
    <row r="1817" spans="1:23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</row>
    <row r="1818" spans="1:23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</row>
    <row r="1819" spans="1:23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</row>
    <row r="1820" spans="1:23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</row>
    <row r="1821" spans="1:23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</row>
    <row r="1822" spans="1:23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</row>
    <row r="1823" spans="1:23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</row>
    <row r="1824" spans="1:23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</row>
    <row r="1825" spans="1:23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</row>
    <row r="1826" spans="1:23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</row>
    <row r="1827" spans="1:23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</row>
    <row r="1828" spans="1:23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</row>
    <row r="1829" spans="1:23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</row>
    <row r="1830" spans="1:23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</row>
    <row r="1831" spans="1:23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</row>
    <row r="1832" spans="1:23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</row>
    <row r="1833" spans="1:23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</row>
    <row r="1834" spans="1:23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</row>
    <row r="1835" spans="1:23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</row>
    <row r="1836" spans="1:23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</row>
    <row r="1837" spans="1:23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</row>
    <row r="1838" spans="1:23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</row>
    <row r="1839" spans="1:23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</row>
    <row r="1840" spans="1:23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</row>
    <row r="1841" spans="1:23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</row>
    <row r="1842" spans="1:23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</row>
    <row r="1843" spans="1:23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</row>
    <row r="1844" spans="1:23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</row>
    <row r="1845" spans="1:23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</row>
    <row r="1846" spans="1:23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</row>
    <row r="1847" spans="1:23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</row>
    <row r="1848" spans="1:23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</row>
    <row r="1849" spans="1:23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</row>
    <row r="1850" spans="1:23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</row>
    <row r="1851" spans="1:23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</row>
    <row r="1852" spans="1:23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</row>
    <row r="1853" spans="1:23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</row>
    <row r="1854" spans="1:23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</row>
    <row r="1855" spans="1:23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</row>
    <row r="1856" spans="1:23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</row>
    <row r="1857" spans="1:23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</row>
    <row r="1858" spans="1:23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</row>
    <row r="1859" spans="1:23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</row>
    <row r="1860" spans="1:23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</row>
    <row r="1861" spans="1:23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</row>
    <row r="1862" spans="1:23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</row>
    <row r="1863" spans="1:23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</row>
    <row r="1864" spans="1:23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</row>
    <row r="1865" spans="1:23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</row>
    <row r="1866" spans="1:23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</row>
    <row r="1867" spans="1:23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</row>
    <row r="1868" spans="1:23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</row>
    <row r="1869" spans="1:23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</row>
    <row r="1870" spans="1:23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</row>
    <row r="1871" spans="1:23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</row>
    <row r="1872" spans="1:23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</row>
    <row r="1873" spans="1:23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</row>
    <row r="1874" spans="1:23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</row>
    <row r="1875" spans="1:23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</row>
    <row r="1876" spans="1:23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</row>
    <row r="1877" spans="1:23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</row>
    <row r="1878" spans="1:23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</row>
    <row r="1879" spans="1:23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</row>
    <row r="1880" spans="1:23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</row>
    <row r="1881" spans="1:23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</row>
    <row r="1882" spans="1:23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</row>
    <row r="1883" spans="1:23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</row>
    <row r="1884" spans="1:23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</row>
    <row r="1885" spans="1:23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</row>
    <row r="1886" spans="1:23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</row>
    <row r="1887" spans="1:23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</row>
    <row r="1888" spans="1:23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</row>
    <row r="1889" spans="1:23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</row>
    <row r="1890" spans="1:23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</row>
    <row r="1891" spans="1:23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</row>
    <row r="1892" spans="1:23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</row>
    <row r="1893" spans="1:23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</row>
    <row r="1894" spans="1:23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</row>
    <row r="1895" spans="1:23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</row>
    <row r="1896" spans="1:23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</row>
    <row r="1897" spans="1:23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</row>
    <row r="1898" spans="1:23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</row>
    <row r="1899" spans="1:23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</row>
    <row r="1900" spans="1:23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</row>
    <row r="1901" spans="1:23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</row>
    <row r="1902" spans="1:23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</row>
    <row r="1903" spans="1:23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</row>
    <row r="1904" spans="1:23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</row>
    <row r="1905" spans="1:23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</row>
    <row r="1906" spans="1:23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</row>
    <row r="1907" spans="1:23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</row>
    <row r="1908" spans="1:23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</row>
    <row r="1909" spans="1:23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</row>
    <row r="1910" spans="1:23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</row>
    <row r="1911" spans="1:23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</row>
    <row r="1912" spans="1:23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</row>
    <row r="1913" spans="1:23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</row>
    <row r="1914" spans="1:23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</row>
    <row r="1915" spans="1:23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</row>
    <row r="1916" spans="1:23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</row>
    <row r="1917" spans="1:23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</row>
    <row r="1918" spans="1:23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</row>
    <row r="1919" spans="1:23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</row>
    <row r="1920" spans="1:23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</row>
    <row r="1921" spans="1:23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</row>
    <row r="1922" spans="1:23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</row>
    <row r="1923" spans="1:23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</row>
    <row r="1924" spans="1:23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</row>
    <row r="1925" spans="1:23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</row>
    <row r="1926" spans="1:23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</row>
    <row r="1927" spans="1:23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</row>
    <row r="1928" spans="1:23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</row>
    <row r="1929" spans="1:23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</row>
    <row r="1930" spans="1:23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</row>
    <row r="1931" spans="1:23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</row>
    <row r="1932" spans="1:23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</row>
    <row r="1933" spans="1:23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</row>
    <row r="1934" spans="1:23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</row>
    <row r="1935" spans="1:23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</row>
    <row r="1936" spans="1:23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</row>
    <row r="1937" spans="1:23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</row>
    <row r="1938" spans="1:23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</row>
    <row r="1939" spans="1:23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</row>
    <row r="1940" spans="1:23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</row>
    <row r="1941" spans="1:23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</row>
    <row r="1942" spans="1:23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</row>
    <row r="1943" spans="1:23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</row>
    <row r="1944" spans="1:23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</row>
    <row r="1945" spans="1:23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</row>
    <row r="1946" spans="1:23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</row>
    <row r="1947" spans="1:23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</row>
    <row r="1948" spans="1:23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</row>
    <row r="1949" spans="1:23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</row>
    <row r="1950" spans="1:23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</row>
    <row r="1951" spans="1:23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</row>
    <row r="1952" spans="1:23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</row>
    <row r="1953" spans="1:23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</row>
    <row r="1954" spans="1:23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</row>
    <row r="1955" spans="1:23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</row>
    <row r="1956" spans="1:23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</row>
    <row r="1957" spans="1:23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</row>
    <row r="1958" spans="1:23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</row>
    <row r="1959" spans="1:23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</row>
    <row r="1960" spans="1:23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</row>
    <row r="1961" spans="1:23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</row>
    <row r="1962" spans="1:23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</row>
    <row r="1963" spans="1:23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</row>
    <row r="1964" spans="1:23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</row>
    <row r="1965" spans="1:23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</row>
    <row r="1966" spans="1:23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</row>
    <row r="1967" spans="1:23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</row>
    <row r="1968" spans="1:23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</row>
    <row r="1969" spans="1:23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</row>
    <row r="1970" spans="1:23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</row>
    <row r="1971" spans="1:23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</row>
    <row r="1972" spans="1:23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</row>
    <row r="1973" spans="1:23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</row>
    <row r="1974" spans="1:23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</row>
    <row r="1975" spans="1:23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</row>
    <row r="1976" spans="1:23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</row>
    <row r="1977" spans="1:23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</row>
    <row r="1978" spans="1:23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</row>
    <row r="1979" spans="1:23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</row>
    <row r="1980" spans="1:23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</row>
    <row r="1981" spans="1:23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</row>
    <row r="1982" spans="1:23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</row>
    <row r="1983" spans="1:23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</row>
    <row r="1984" spans="1:23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</row>
    <row r="1985" spans="1:23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</row>
    <row r="1986" spans="1:23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</row>
    <row r="1987" spans="1:23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</row>
    <row r="1988" spans="1:23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</row>
    <row r="1989" spans="1:23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</row>
    <row r="1990" spans="1:23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</row>
    <row r="1991" spans="1:23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</row>
    <row r="1992" spans="1:23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</row>
    <row r="1993" spans="1:23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</row>
    <row r="1994" spans="1:23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</row>
    <row r="1995" spans="1:23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</row>
    <row r="1996" spans="1:23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</row>
    <row r="1997" spans="1:23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</row>
    <row r="1998" spans="1:23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</row>
    <row r="1999" spans="1:23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</row>
    <row r="2000" spans="1:23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</row>
    <row r="2001" spans="1:23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</row>
    <row r="2002" spans="1:23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</row>
    <row r="2003" spans="1:23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</row>
    <row r="2004" spans="1:23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</row>
    <row r="2005" spans="1:23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</row>
    <row r="2006" spans="1:23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</row>
    <row r="2007" spans="1:23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</row>
    <row r="2008" spans="1:23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</row>
    <row r="2009" spans="1:23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</row>
    <row r="2010" spans="1:23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</row>
    <row r="2011" spans="1:23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</row>
    <row r="2012" spans="1:23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</row>
    <row r="2013" spans="1:23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</row>
    <row r="2014" spans="1:23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</row>
    <row r="2015" spans="1:23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</row>
    <row r="2016" spans="1:23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</row>
    <row r="2017" spans="1:23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</row>
    <row r="2018" spans="1:23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</row>
    <row r="2019" spans="1:23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</row>
    <row r="2020" spans="1:23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</row>
    <row r="2021" spans="1:23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</row>
    <row r="2022" spans="1:23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</row>
    <row r="2023" spans="1:23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</row>
    <row r="2024" spans="1:23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</row>
    <row r="2025" spans="1:23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</row>
    <row r="2026" spans="1:23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</row>
    <row r="2027" spans="1:23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</row>
    <row r="2028" spans="1:23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</row>
    <row r="2029" spans="1:23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</row>
    <row r="2030" spans="1:23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</row>
    <row r="2031" spans="1:23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</row>
    <row r="2032" spans="1:23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</row>
    <row r="2033" spans="1:23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</row>
    <row r="2034" spans="1:23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</row>
    <row r="2035" spans="1:23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</row>
    <row r="2036" spans="1:23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</row>
    <row r="2037" spans="1:23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</row>
    <row r="2038" spans="1:23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</row>
    <row r="2039" spans="1:23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</row>
    <row r="2040" spans="1:23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</row>
    <row r="2041" spans="1:23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</row>
    <row r="2042" spans="1:23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</row>
    <row r="2043" spans="1:23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</row>
    <row r="2044" spans="1:23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</row>
    <row r="2045" spans="1:23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</row>
    <row r="2046" spans="1:23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</row>
    <row r="2047" spans="1:23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</row>
    <row r="2048" spans="1:23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</row>
    <row r="2049" spans="1:23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</row>
    <row r="2050" spans="1:23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</row>
    <row r="2051" spans="1:23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</row>
    <row r="2052" spans="1:23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</row>
    <row r="2053" spans="1:23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</row>
    <row r="2054" spans="1:23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</row>
    <row r="2055" spans="1:23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</row>
    <row r="2056" spans="1:23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</row>
    <row r="2057" spans="1:23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</row>
    <row r="2058" spans="1:23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</row>
    <row r="2059" spans="1:23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</row>
    <row r="2060" spans="1:23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</row>
    <row r="2061" spans="1:23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</row>
    <row r="2062" spans="1:23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</row>
    <row r="2063" spans="1:23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</row>
    <row r="2064" spans="1:23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</row>
    <row r="2065" spans="1:23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</row>
    <row r="2066" spans="1:23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</row>
    <row r="2067" spans="1:23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</row>
    <row r="2068" spans="1:23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</row>
    <row r="2069" spans="1:23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</row>
    <row r="2070" spans="1:23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</row>
    <row r="2071" spans="1:23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</row>
    <row r="2072" spans="1:23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</row>
    <row r="2073" spans="1:23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</row>
    <row r="2074" spans="1:23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</row>
    <row r="2075" spans="1:23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</row>
    <row r="2076" spans="1:23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</row>
    <row r="2077" spans="1:23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</row>
    <row r="2078" spans="1:23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</row>
    <row r="2079" spans="1:23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</row>
    <row r="2080" spans="1:23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</row>
    <row r="2081" spans="1:23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</row>
    <row r="2082" spans="1:23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</row>
    <row r="2083" spans="1:23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</row>
    <row r="2084" spans="1:23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</row>
    <row r="2085" spans="1:23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</row>
    <row r="2086" spans="1:23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</row>
    <row r="2087" spans="1:23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</row>
    <row r="2088" spans="1:23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</row>
    <row r="2089" spans="1:23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</row>
    <row r="2090" spans="1:23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</row>
    <row r="2091" spans="1:23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</row>
    <row r="2092" spans="1:23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</row>
    <row r="2093" spans="1:23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</row>
    <row r="2094" spans="1:23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</row>
    <row r="2095" spans="1:23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</row>
    <row r="2096" spans="1:23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</row>
    <row r="2097" spans="1:23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</row>
    <row r="2098" spans="1:23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</row>
    <row r="2099" spans="1:23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</row>
    <row r="2100" spans="1:23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</row>
    <row r="2101" spans="1:23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</row>
    <row r="2102" spans="1:23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</row>
    <row r="2103" spans="1:23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</row>
    <row r="2104" spans="1:23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</row>
    <row r="2105" spans="1:23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</row>
    <row r="2106" spans="1:23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</row>
    <row r="2107" spans="1:23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</row>
    <row r="2108" spans="1:23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</row>
    <row r="2109" spans="1:23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</row>
    <row r="2110" spans="1:23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</row>
    <row r="2111" spans="1:23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</row>
    <row r="2112" spans="1:23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</row>
    <row r="2113" spans="1:23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</row>
    <row r="2114" spans="1:23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</row>
    <row r="2115" spans="1:23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</row>
    <row r="2116" spans="1:23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</row>
    <row r="2117" spans="1:23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</row>
    <row r="2118" spans="1:23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</row>
    <row r="2119" spans="1:23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</row>
    <row r="2120" spans="1:23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</row>
    <row r="2121" spans="1:23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</row>
    <row r="2122" spans="1:23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</row>
    <row r="2123" spans="1:23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</row>
    <row r="2124" spans="1:23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</row>
    <row r="2125" spans="1:23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</row>
    <row r="2126" spans="1:23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</row>
    <row r="2127" spans="1:23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</row>
    <row r="2128" spans="1:23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</row>
    <row r="2129" spans="1:23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</row>
    <row r="2130" spans="1:23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</row>
    <row r="2131" spans="1:23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</row>
    <row r="2132" spans="1:23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</row>
    <row r="2133" spans="1:23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</row>
    <row r="2134" spans="1:23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</row>
    <row r="2135" spans="1:23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</row>
    <row r="2136" spans="1:23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</row>
    <row r="2137" spans="1:23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</row>
    <row r="2138" spans="1:23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</row>
    <row r="2139" spans="1:23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</row>
    <row r="2140" spans="1:23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</row>
    <row r="2141" spans="1:23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</row>
    <row r="2142" spans="1:23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</row>
    <row r="2143" spans="1:23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</row>
    <row r="2144" spans="1:23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</row>
    <row r="2145" spans="1:23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</row>
    <row r="2146" spans="1:23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</row>
    <row r="2147" spans="1:23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</row>
    <row r="2148" spans="1:23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</row>
    <row r="2149" spans="1:23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</row>
    <row r="2150" spans="1:23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</row>
    <row r="2151" spans="1:23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</row>
    <row r="2152" spans="1:23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</row>
    <row r="2153" spans="1:23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</row>
    <row r="2154" spans="1:23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</row>
    <row r="2155" spans="1:23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</row>
    <row r="2156" spans="1:23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</row>
    <row r="2157" spans="1:23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</row>
    <row r="2158" spans="1:23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</row>
    <row r="2159" spans="1:23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</row>
    <row r="2160" spans="1:23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</row>
    <row r="2161" spans="1:23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</row>
    <row r="2162" spans="1:23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</row>
    <row r="2163" spans="1:23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</row>
    <row r="2164" spans="1:23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</row>
    <row r="2165" spans="1:23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</row>
    <row r="2166" spans="1:23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</row>
    <row r="2167" spans="1:23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</row>
    <row r="2168" spans="1:23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</row>
    <row r="2169" spans="1:23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</row>
    <row r="2170" spans="1:23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</row>
    <row r="2171" spans="1:23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</row>
    <row r="2172" spans="1:23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</row>
    <row r="2173" spans="1:23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</row>
    <row r="2174" spans="1:23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</row>
    <row r="2175" spans="1:23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</row>
    <row r="2176" spans="1:23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</row>
    <row r="2177" spans="1:23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</row>
    <row r="2178" spans="1:23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</row>
    <row r="2179" spans="1:23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</row>
    <row r="2180" spans="1:23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</row>
    <row r="2181" spans="1:23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</row>
    <row r="2182" spans="1:23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</row>
    <row r="2183" spans="1:23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</row>
    <row r="2184" spans="1:23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</row>
    <row r="2185" spans="1:23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</row>
    <row r="2186" spans="1:23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</row>
    <row r="2187" spans="1:23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</row>
    <row r="2188" spans="1:23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</row>
    <row r="2189" spans="1:23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</row>
    <row r="2190" spans="1:23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</row>
    <row r="2191" spans="1:23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</row>
    <row r="2192" spans="1:23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</row>
    <row r="2193" spans="1:23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</row>
    <row r="2194" spans="1:23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</row>
    <row r="2195" spans="1:23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</row>
    <row r="2196" spans="1:23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</row>
    <row r="2197" spans="1:23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</row>
    <row r="2198" spans="1:23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</row>
    <row r="2199" spans="1:23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</row>
    <row r="2200" spans="1:23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</row>
    <row r="2201" spans="1:23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</row>
    <row r="2202" spans="1:23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</row>
    <row r="2203" spans="1:23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</row>
    <row r="2204" spans="1:23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</row>
    <row r="2205" spans="1:23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</row>
    <row r="2206" spans="1:23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</row>
    <row r="2207" spans="1:23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</row>
    <row r="2208" spans="1:23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</row>
    <row r="2209" spans="1:23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</row>
    <row r="2210" spans="1:23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</row>
    <row r="2211" spans="1:23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</row>
    <row r="2212" spans="1:23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</row>
    <row r="2213" spans="1:23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</row>
    <row r="2214" spans="1:23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</row>
    <row r="2215" spans="1:23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</row>
    <row r="2216" spans="1:23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</row>
    <row r="2217" spans="1:23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</row>
    <row r="2218" spans="1:23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</row>
    <row r="2219" spans="1:23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</row>
    <row r="2220" spans="1:23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</row>
    <row r="2221" spans="1:23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</row>
    <row r="2222" spans="1:23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</row>
    <row r="2223" spans="1:23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</row>
    <row r="2224" spans="1:23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</row>
    <row r="2225" spans="1:23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</row>
    <row r="2226" spans="1:23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</row>
    <row r="2227" spans="1:23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</row>
    <row r="2228" spans="1:23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</row>
    <row r="2229" spans="1:23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</row>
    <row r="2230" spans="1:23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</row>
    <row r="2231" spans="1:23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</row>
    <row r="2232" spans="1:23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</row>
    <row r="2233" spans="1:23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</row>
    <row r="2234" spans="1:23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</row>
    <row r="2235" spans="1:23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</row>
    <row r="2236" spans="1:23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</row>
    <row r="2237" spans="1:23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</row>
    <row r="2238" spans="1:23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</row>
    <row r="2239" spans="1:23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</row>
    <row r="2240" spans="1:23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</row>
    <row r="2241" spans="1:23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</row>
    <row r="2242" spans="1:23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</row>
    <row r="2243" spans="1:23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</row>
    <row r="2244" spans="1:23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</row>
    <row r="2245" spans="1:23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</row>
    <row r="2246" spans="1:23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</row>
    <row r="2247" spans="1:23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</row>
    <row r="2248" spans="1:23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</row>
    <row r="2249" spans="1:23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</row>
    <row r="2250" spans="1:23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</row>
    <row r="2251" spans="1:23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</row>
    <row r="2252" spans="1:23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</row>
    <row r="2253" spans="1:23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</row>
    <row r="2254" spans="1:23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</row>
    <row r="2255" spans="1:23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</row>
    <row r="2256" spans="1:23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</row>
    <row r="2257" spans="1:23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</row>
    <row r="2258" spans="1:23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</row>
    <row r="2259" spans="1:23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</row>
    <row r="2260" spans="1:23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</row>
    <row r="2261" spans="1:23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</row>
    <row r="2262" spans="1:23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</row>
    <row r="2263" spans="1:23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</row>
    <row r="2264" spans="1:23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</row>
    <row r="2265" spans="1:23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</row>
    <row r="2266" spans="1:23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</row>
    <row r="2267" spans="1:23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</row>
    <row r="2268" spans="1:23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</row>
    <row r="2269" spans="1:23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</row>
    <row r="2270" spans="1:23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</row>
    <row r="2271" spans="1:23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</row>
    <row r="2272" spans="1:23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</row>
    <row r="2273" spans="1:23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</row>
    <row r="2274" spans="1:23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</row>
    <row r="2275" spans="1:23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</row>
    <row r="2276" spans="1:23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</row>
    <row r="2277" spans="1:23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</row>
    <row r="2278" spans="1:23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</row>
    <row r="2279" spans="1:23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</row>
    <row r="2280" spans="1:23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</row>
    <row r="2281" spans="1:23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</row>
    <row r="2282" spans="1:23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</row>
    <row r="2283" spans="1:23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</row>
    <row r="2284" spans="1:23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</row>
    <row r="2285" spans="1:23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</row>
    <row r="2286" spans="1:23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</row>
    <row r="2287" spans="1:23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</row>
    <row r="2288" spans="1:23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</row>
    <row r="2289" spans="1:23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</row>
    <row r="2290" spans="1:23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</row>
    <row r="2291" spans="1:23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</row>
    <row r="2292" spans="1:23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</row>
    <row r="2293" spans="1:23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</row>
    <row r="2294" spans="1:23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</row>
    <row r="2295" spans="1:23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</row>
    <row r="2296" spans="1:23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</row>
    <row r="2297" spans="1:23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</row>
    <row r="2298" spans="1:23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</row>
    <row r="2299" spans="1:23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</row>
    <row r="2300" spans="1:23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</row>
    <row r="2301" spans="1:23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</row>
    <row r="2302" spans="1:23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</row>
    <row r="2303" spans="1:23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</row>
    <row r="2304" spans="1:23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</row>
    <row r="2305" spans="1:23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</row>
    <row r="2306" spans="1:23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</row>
    <row r="2307" spans="1:23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</row>
    <row r="2308" spans="1:23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</row>
    <row r="2309" spans="1:23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</row>
    <row r="2310" spans="1:23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</row>
    <row r="2311" spans="1:23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</row>
    <row r="2312" spans="1:23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</row>
    <row r="2313" spans="1:23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</row>
    <row r="2314" spans="1:23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</row>
    <row r="2315" spans="1:23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</row>
    <row r="2316" spans="1:23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</row>
    <row r="2317" spans="1:23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</row>
    <row r="2318" spans="1:23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</row>
    <row r="2319" spans="1:23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</row>
    <row r="2320" spans="1:23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</row>
    <row r="2321" spans="1:23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</row>
    <row r="2322" spans="1:23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</row>
    <row r="2323" spans="1:23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</row>
    <row r="2324" spans="1:23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</row>
    <row r="2325" spans="1:23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</row>
    <row r="2326" spans="1:23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</row>
    <row r="2327" spans="1:23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</row>
    <row r="2328" spans="1:23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</row>
    <row r="2329" spans="1:23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</row>
    <row r="2330" spans="1:23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</row>
    <row r="2331" spans="1:23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</row>
    <row r="2332" spans="1:23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</row>
    <row r="2333" spans="1:23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</row>
    <row r="2334" spans="1:23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</row>
    <row r="2335" spans="1:23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</row>
    <row r="2336" spans="1:23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</row>
    <row r="2337" spans="1:23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</row>
    <row r="2338" spans="1:23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</row>
    <row r="2339" spans="1:23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</row>
    <row r="2340" spans="1:23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</row>
    <row r="2341" spans="1:23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</row>
    <row r="2342" spans="1:23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</row>
    <row r="2343" spans="1:23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</row>
    <row r="2344" spans="1:23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</row>
    <row r="2345" spans="1:23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</row>
    <row r="2346" spans="1:23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</row>
    <row r="2347" spans="1:23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</row>
    <row r="2348" spans="1:23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</row>
    <row r="2349" spans="1:23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</row>
    <row r="2350" spans="1:23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</row>
    <row r="2351" spans="1:23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</row>
    <row r="2352" spans="1:23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</row>
    <row r="2353" spans="1:23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</row>
    <row r="2354" spans="1:23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</row>
    <row r="2355" spans="1:23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</row>
    <row r="2356" spans="1:23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</row>
    <row r="2357" spans="1:23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</row>
    <row r="2358" spans="1:23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</row>
    <row r="2359" spans="1:23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</row>
    <row r="2360" spans="1:23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</row>
    <row r="2361" spans="1:23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</row>
    <row r="2362" spans="1:23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</row>
    <row r="2363" spans="1:23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</row>
    <row r="2364" spans="1:23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</row>
    <row r="2365" spans="1:23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</row>
    <row r="2366" spans="1:23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</row>
    <row r="2367" spans="1:23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</row>
    <row r="2368" spans="1:23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</row>
    <row r="2369" spans="1:23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</row>
    <row r="2370" spans="1:23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</row>
    <row r="2371" spans="1:23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</row>
    <row r="2372" spans="1:23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</row>
    <row r="2373" spans="1:23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</row>
    <row r="2374" spans="1:23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</row>
    <row r="2375" spans="1:23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</row>
    <row r="2376" spans="1:23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</row>
    <row r="2377" spans="1:23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</row>
    <row r="2378" spans="1:23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</row>
    <row r="2379" spans="1:23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</row>
    <row r="2380" spans="1:23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</row>
    <row r="2381" spans="1:23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</row>
    <row r="2382" spans="1:23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</row>
    <row r="2383" spans="1:23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</row>
    <row r="2384" spans="1:23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</row>
    <row r="2385" spans="1:23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</row>
    <row r="2386" spans="1:23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</row>
    <row r="2387" spans="1:23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</row>
    <row r="2388" spans="1:23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</row>
    <row r="2389" spans="1:23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</row>
    <row r="2390" spans="1:23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</row>
    <row r="2391" spans="1:23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</row>
    <row r="2392" spans="1:23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</row>
    <row r="2393" spans="1:23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</row>
    <row r="2394" spans="1:23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</row>
    <row r="2395" spans="1:23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</row>
    <row r="2396" spans="1:23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</row>
    <row r="2397" spans="1:23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</row>
    <row r="2398" spans="1:23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</row>
    <row r="2399" spans="1:23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</row>
    <row r="2400" spans="1:23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</row>
    <row r="2401" spans="1:23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</row>
    <row r="2402" spans="1:23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</row>
    <row r="2403" spans="1:23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</row>
    <row r="2404" spans="1:23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</row>
    <row r="2405" spans="1:23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</row>
    <row r="2406" spans="1:23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</row>
    <row r="2407" spans="1:23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</row>
    <row r="2408" spans="1:23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</row>
    <row r="2409" spans="1:23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</row>
    <row r="2410" spans="1:23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</row>
    <row r="2411" spans="1:23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</row>
    <row r="2412" spans="1:23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</row>
    <row r="2413" spans="1:23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</row>
    <row r="2414" spans="1:23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</row>
    <row r="2415" spans="1:23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</row>
    <row r="2416" spans="1:23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</row>
    <row r="2417" spans="1:23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</row>
    <row r="2418" spans="1:23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</row>
    <row r="2419" spans="1:23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</row>
    <row r="2420" spans="1:23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</row>
    <row r="2421" spans="1:23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</row>
    <row r="2422" spans="1:23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</row>
    <row r="2423" spans="1:23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</row>
    <row r="2424" spans="1:23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</row>
    <row r="2425" spans="1:23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</row>
    <row r="2426" spans="1:23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</row>
    <row r="2427" spans="1:23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</row>
    <row r="2428" spans="1:23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</row>
    <row r="2429" spans="1:23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</row>
    <row r="2430" spans="1:23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</row>
    <row r="2431" spans="1:23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</row>
    <row r="2432" spans="1:23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</row>
    <row r="2433" spans="1:23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</row>
    <row r="2434" spans="1:23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</row>
    <row r="2435" spans="1:23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</row>
    <row r="2436" spans="1:23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</row>
    <row r="2437" spans="1:23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</row>
    <row r="2438" spans="1:23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</row>
    <row r="2439" spans="1:23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</row>
    <row r="2440" spans="1:23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</row>
    <row r="2441" spans="1:23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</row>
    <row r="2442" spans="1:23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</row>
    <row r="2443" spans="1:23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</row>
    <row r="2444" spans="1:23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</row>
    <row r="2445" spans="1:23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</row>
    <row r="2446" spans="1:23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</row>
    <row r="2447" spans="1:23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</row>
    <row r="2448" spans="1:23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</row>
    <row r="2449" spans="1:23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</row>
    <row r="2450" spans="1:23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</row>
    <row r="2451" spans="1:23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</row>
    <row r="2452" spans="1:23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</row>
    <row r="2453" spans="1:23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</row>
    <row r="2454" spans="1:23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</row>
    <row r="2455" spans="1:23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</row>
    <row r="2456" spans="1:23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</row>
    <row r="2457" spans="1:23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</row>
    <row r="2458" spans="1:23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</row>
    <row r="2459" spans="1:23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</row>
    <row r="2460" spans="1:23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</row>
    <row r="2461" spans="1:23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</row>
    <row r="2462" spans="1:23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</row>
    <row r="2463" spans="1:23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</row>
    <row r="2464" spans="1:23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</row>
    <row r="2465" spans="1:23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</row>
    <row r="2466" spans="1:23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</row>
    <row r="2467" spans="1:23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</row>
    <row r="2468" spans="1:23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</row>
    <row r="2469" spans="1:23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</row>
    <row r="2470" spans="1:23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</row>
    <row r="2471" spans="1:23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</row>
    <row r="2472" spans="1:23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</row>
    <row r="2473" spans="1:23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</row>
    <row r="2474" spans="1:23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</row>
    <row r="2475" spans="1:23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</row>
    <row r="2476" spans="1:23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</row>
    <row r="2477" spans="1:23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</row>
    <row r="2478" spans="1:23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</row>
    <row r="2479" spans="1:23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</row>
    <row r="2480" spans="1:23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</row>
    <row r="2481" spans="1:23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</row>
    <row r="2482" spans="1:23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</row>
    <row r="2483" spans="1:23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</row>
    <row r="2484" spans="1:23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</row>
    <row r="2485" spans="1:23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</row>
    <row r="2486" spans="1:23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</row>
    <row r="2487" spans="1:23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</row>
    <row r="2488" spans="1:23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</row>
    <row r="2489" spans="1:23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</row>
    <row r="2490" spans="1:23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</row>
    <row r="2491" spans="1:23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</row>
    <row r="2492" spans="1:23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</row>
    <row r="2493" spans="1:23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</row>
    <row r="2494" spans="1:23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</row>
    <row r="2495" spans="1:23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</row>
    <row r="2496" spans="1:23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</row>
    <row r="2497" spans="1:23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</row>
    <row r="2498" spans="1:23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</row>
    <row r="2499" spans="1:23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</row>
    <row r="2500" spans="1:23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</row>
    <row r="2501" spans="1:23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</row>
    <row r="2502" spans="1:23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</row>
    <row r="2503" spans="1:23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</row>
    <row r="2504" spans="1:23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</row>
    <row r="2505" spans="1:23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</row>
    <row r="2506" spans="1:23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</row>
    <row r="2507" spans="1:23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</row>
    <row r="2508" spans="1:23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</row>
    <row r="2509" spans="1:23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</row>
    <row r="2510" spans="1:23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</row>
    <row r="2511" spans="1:23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</row>
    <row r="2512" spans="1:23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</row>
    <row r="2513" spans="1:23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</row>
    <row r="2514" spans="1:23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</row>
    <row r="2515" spans="1:23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</row>
    <row r="2516" spans="1:23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</row>
    <row r="2517" spans="1:23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</row>
    <row r="2518" spans="1:23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</row>
    <row r="2519" spans="1:23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</row>
    <row r="2520" spans="1:23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</row>
    <row r="2521" spans="1:23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</row>
    <row r="2522" spans="1:23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</row>
    <row r="2523" spans="1:23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</row>
    <row r="2524" spans="1:23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</row>
    <row r="2525" spans="1:23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</row>
    <row r="2526" spans="1:23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</row>
    <row r="2527" spans="1:23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</row>
    <row r="2528" spans="1:23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</row>
    <row r="2529" spans="1:23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</row>
    <row r="2530" spans="1:23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</row>
    <row r="2531" spans="1:23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</row>
    <row r="2532" spans="1:23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</row>
    <row r="2533" spans="1:23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</row>
    <row r="2534" spans="1:23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</row>
    <row r="2535" spans="1:23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</row>
    <row r="2536" spans="1:23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</row>
    <row r="2537" spans="1:23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</row>
    <row r="2538" spans="1:23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</row>
    <row r="2539" spans="1:23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</row>
    <row r="2540" spans="1:23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</row>
    <row r="2541" spans="1:23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</row>
    <row r="2542" spans="1:23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</row>
    <row r="2543" spans="1:23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</row>
    <row r="2544" spans="1:23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</row>
    <row r="2545" spans="1:23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</row>
    <row r="2546" spans="1:23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</row>
    <row r="2547" spans="1:23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</row>
    <row r="2548" spans="1:23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</row>
    <row r="2549" spans="1:23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</row>
    <row r="2550" spans="1:23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</row>
    <row r="2551" spans="1:23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</row>
    <row r="2552" spans="1:23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</row>
    <row r="2553" spans="1:23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</row>
    <row r="2554" spans="1:23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</row>
    <row r="2555" spans="1:23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</row>
    <row r="2556" spans="1:23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</row>
    <row r="2557" spans="1:23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</row>
    <row r="2558" spans="1:23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</row>
    <row r="2559" spans="1:23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</row>
    <row r="2560" spans="1:23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</row>
    <row r="2561" spans="1:23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</row>
    <row r="2562" spans="1:23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</row>
    <row r="2563" spans="1:23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</row>
    <row r="2564" spans="1:23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</row>
    <row r="2565" spans="1:23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</row>
    <row r="2566" spans="1:23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</row>
    <row r="2567" spans="1:23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</row>
    <row r="2568" spans="1:23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</row>
    <row r="2569" spans="1:23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</row>
    <row r="2570" spans="1:23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</row>
    <row r="2571" spans="1:23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</row>
    <row r="2572" spans="1:23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</row>
    <row r="2573" spans="1:23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</row>
    <row r="2574" spans="1:23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</row>
    <row r="2575" spans="1:23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</row>
    <row r="2576" spans="1:23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</row>
    <row r="2577" spans="1:23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</row>
    <row r="2578" spans="1:23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</row>
    <row r="2579" spans="1:23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</row>
    <row r="2580" spans="1:23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</row>
    <row r="2581" spans="1:23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</row>
    <row r="2582" spans="1:23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</row>
    <row r="2583" spans="1:23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</row>
    <row r="2584" spans="1:23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</row>
    <row r="2585" spans="1:23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</row>
    <row r="2586" spans="1:23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</row>
    <row r="2587" spans="1:23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</row>
    <row r="2588" spans="1:23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</row>
    <row r="2589" spans="1:23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</row>
    <row r="2590" spans="1:23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</row>
    <row r="2591" spans="1:23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</row>
    <row r="2592" spans="1:23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</row>
    <row r="2593" spans="1:23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</row>
    <row r="2594" spans="1:23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</row>
    <row r="2595" spans="1:23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</row>
    <row r="2596" spans="1:23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</row>
    <row r="2597" spans="1:23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</row>
    <row r="2598" spans="1:23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</row>
    <row r="2599" spans="1:23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</row>
    <row r="2600" spans="1:23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</row>
    <row r="2601" spans="1:23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</row>
    <row r="2602" spans="1:23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</row>
    <row r="2603" spans="1:23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</row>
    <row r="2604" spans="1:23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</row>
    <row r="2605" spans="1:23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</row>
    <row r="2606" spans="1:23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</row>
    <row r="2607" spans="1:23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</row>
    <row r="2608" spans="1:23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</row>
    <row r="2609" spans="1:23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</row>
    <row r="2610" spans="1:23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</row>
    <row r="2611" spans="1:23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</row>
    <row r="2612" spans="1:23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</row>
    <row r="2613" spans="1:23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</row>
    <row r="2614" spans="1:23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</row>
    <row r="2615" spans="1:23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</row>
    <row r="2616" spans="1:23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</row>
    <row r="2617" spans="1:23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</row>
    <row r="2618" spans="1:23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</row>
    <row r="2619" spans="1:23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</row>
    <row r="2620" spans="1:23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</row>
    <row r="2621" spans="1:23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</row>
    <row r="2622" spans="1:23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</row>
    <row r="2623" spans="1:23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</row>
    <row r="2624" spans="1:23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</row>
    <row r="2625" spans="1:23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</row>
    <row r="2626" spans="1:23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</row>
    <row r="2627" spans="1:23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</row>
    <row r="2628" spans="1:23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</row>
    <row r="2629" spans="1:23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</row>
    <row r="2630" spans="1:23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</row>
    <row r="2631" spans="1:23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</row>
    <row r="2632" spans="1:23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</row>
    <row r="2633" spans="1:23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</row>
    <row r="2634" spans="1:23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</row>
    <row r="2635" spans="1:23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</row>
    <row r="2636" spans="1:23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</row>
    <row r="2637" spans="1:23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</row>
    <row r="2638" spans="1:23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</row>
    <row r="2639" spans="1:23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</row>
    <row r="2640" spans="1:23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</row>
    <row r="2641" spans="1:23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</row>
    <row r="2642" spans="1:23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</row>
    <row r="2643" spans="1:23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</row>
    <row r="2644" spans="1:23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</row>
    <row r="2645" spans="1:23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</row>
    <row r="2646" spans="1:23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</row>
    <row r="2647" spans="1:23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</row>
    <row r="2648" spans="1:23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</row>
    <row r="2649" spans="1:23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</row>
    <row r="2650" spans="1:23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</row>
    <row r="2651" spans="1:23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</row>
    <row r="2652" spans="1:23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</row>
    <row r="2653" spans="1:23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</row>
    <row r="2654" spans="1:23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</row>
    <row r="2655" spans="1:23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</row>
    <row r="2656" spans="1:23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</row>
    <row r="2657" spans="1:23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</row>
    <row r="2658" spans="1:23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</row>
    <row r="2659" spans="1:23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</row>
    <row r="2660" spans="1:23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</row>
    <row r="2661" spans="1:23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</row>
    <row r="2662" spans="1:23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</row>
    <row r="2663" spans="1:23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</row>
    <row r="2664" spans="1:23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</row>
    <row r="2665" spans="1:23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</row>
    <row r="2666" spans="1:23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</row>
    <row r="2667" spans="1:23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</row>
    <row r="2668" spans="1:23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</row>
    <row r="2669" spans="1:23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</row>
    <row r="2670" spans="1:23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</row>
    <row r="2671" spans="1:23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</row>
    <row r="2672" spans="1:23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</row>
    <row r="2673" spans="1:23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</row>
    <row r="2674" spans="1:23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</row>
    <row r="2675" spans="1:23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</row>
    <row r="2676" spans="1:23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</row>
    <row r="2677" spans="1:23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</row>
    <row r="2678" spans="1:23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</row>
    <row r="2679" spans="1:23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</row>
    <row r="2680" spans="1:23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</row>
    <row r="2681" spans="1:23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</row>
    <row r="2682" spans="1:23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</row>
    <row r="2683" spans="1:23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</row>
    <row r="2684" spans="1:23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</row>
    <row r="2685" spans="1:23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</row>
    <row r="2686" spans="1:23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</row>
    <row r="2687" spans="1:23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</row>
    <row r="2688" spans="1:23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</row>
    <row r="2689" spans="1:23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</row>
    <row r="2690" spans="1:23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</row>
    <row r="2691" spans="1:23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</row>
    <row r="2692" spans="1:23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</row>
    <row r="2693" spans="1:23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</row>
    <row r="2694" spans="1:23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</row>
    <row r="2695" spans="1:23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</row>
    <row r="2696" spans="1:23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</row>
    <row r="2697" spans="1:23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</row>
    <row r="2698" spans="1:23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</row>
    <row r="2699" spans="1:23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</row>
    <row r="2700" spans="1:23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</row>
    <row r="2701" spans="1:23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</row>
    <row r="2702" spans="1:23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</row>
    <row r="2703" spans="1:23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</row>
    <row r="2704" spans="1:23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</row>
    <row r="2705" spans="1:23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</row>
    <row r="2706" spans="1:23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</row>
    <row r="2707" spans="1:23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</row>
    <row r="2708" spans="1:23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</row>
    <row r="2709" spans="1:23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</row>
    <row r="2710" spans="1:23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</row>
    <row r="2711" spans="1:23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</row>
    <row r="2712" spans="1:23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</row>
    <row r="2713" spans="1:23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</row>
    <row r="2714" spans="1:23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</row>
    <row r="2715" spans="1:23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</row>
    <row r="2716" spans="1:23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</row>
    <row r="2717" spans="1:23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</row>
    <row r="2718" spans="1:23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</row>
    <row r="2719" spans="1:23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</row>
    <row r="2720" spans="1:23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</row>
    <row r="2721" spans="1:23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</row>
    <row r="2722" spans="1:23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</row>
    <row r="2723" spans="1:23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</row>
    <row r="2724" spans="1:23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</row>
    <row r="2725" spans="1:23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</row>
    <row r="2726" spans="1:23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</row>
    <row r="2727" spans="1:23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</row>
    <row r="2728" spans="1:23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</row>
    <row r="2729" spans="1:23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</row>
    <row r="2730" spans="1:23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</row>
    <row r="2731" spans="1:23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</row>
    <row r="2732" spans="1:23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</row>
    <row r="2733" spans="1:23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</row>
    <row r="2734" spans="1:23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</row>
    <row r="2735" spans="1:23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</row>
    <row r="2736" spans="1:23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</row>
    <row r="2737" spans="1:23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</row>
    <row r="2738" spans="1:23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</row>
    <row r="2739" spans="1:23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</row>
    <row r="2740" spans="1:23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</row>
    <row r="2741" spans="1:23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</row>
    <row r="2742" spans="1:23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</row>
    <row r="2743" spans="1:23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</row>
    <row r="2744" spans="1:23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</row>
    <row r="2745" spans="1:23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</row>
    <row r="2746" spans="1:23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</row>
    <row r="2747" spans="1:23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</row>
    <row r="2748" spans="1:23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</row>
    <row r="2749" spans="1:23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</row>
    <row r="2750" spans="1:23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</row>
    <row r="2751" spans="1:23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</row>
    <row r="2752" spans="1:23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</row>
    <row r="2753" spans="1:23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</row>
    <row r="2754" spans="1:23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</row>
    <row r="2755" spans="1:23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</row>
    <row r="2756" spans="1:23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</row>
    <row r="2757" spans="1:23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</row>
    <row r="2758" spans="1:23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</row>
    <row r="2759" spans="1:23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</row>
    <row r="2760" spans="1:23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</row>
    <row r="2761" spans="1:23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</row>
    <row r="2762" spans="1:23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</row>
    <row r="2763" spans="1:23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</row>
    <row r="2764" spans="1:23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</row>
    <row r="2765" spans="1:23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</row>
    <row r="2766" spans="1:23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</row>
    <row r="2767" spans="1:23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</row>
    <row r="2768" spans="1:23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</row>
    <row r="2769" spans="1:23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</row>
    <row r="2770" spans="1:23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</row>
    <row r="2771" spans="1:23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</row>
    <row r="2772" spans="1:23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</row>
    <row r="2773" spans="1:23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</row>
    <row r="2774" spans="1:23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</row>
    <row r="2775" spans="1:23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</row>
    <row r="2776" spans="1:23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</row>
    <row r="2777" spans="1:23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</row>
    <row r="2778" spans="1:23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</row>
    <row r="2779" spans="1:23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</row>
    <row r="2780" spans="1:23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</row>
    <row r="2781" spans="1:23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</row>
    <row r="2782" spans="1:23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</row>
    <row r="2783" spans="1:23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</row>
    <row r="2784" spans="1:23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</row>
    <row r="2785" spans="1:23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</row>
    <row r="2786" spans="1:23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</row>
    <row r="2787" spans="1:23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</row>
    <row r="2788" spans="1:23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</row>
    <row r="2789" spans="1:23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</row>
    <row r="2790" spans="1:23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</row>
    <row r="2791" spans="1:23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</row>
    <row r="2792" spans="1:23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</row>
    <row r="2793" spans="1:23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</row>
    <row r="2794" spans="1:23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</row>
    <row r="2795" spans="1:23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</row>
    <row r="2796" spans="1:23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</row>
    <row r="2797" spans="1:23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</row>
    <row r="2798" spans="1:23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</row>
    <row r="2799" spans="1:23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</row>
    <row r="2800" spans="1:23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</row>
    <row r="2801" spans="1:23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</row>
    <row r="2802" spans="1:23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</row>
    <row r="2803" spans="1:23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</row>
    <row r="2804" spans="1:23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</row>
    <row r="2805" spans="1:23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</row>
    <row r="2806" spans="1:23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</row>
    <row r="2807" spans="1:23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</row>
    <row r="2808" spans="1:23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</row>
    <row r="2809" spans="1:23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</row>
    <row r="2810" spans="1:23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</row>
    <row r="2811" spans="1:23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</row>
    <row r="2812" spans="1:23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</row>
    <row r="2813" spans="1:23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</row>
    <row r="2814" spans="1:23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</row>
    <row r="2815" spans="1:23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</row>
    <row r="2816" spans="1:23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</row>
    <row r="2817" spans="1:23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</row>
    <row r="2818" spans="1:23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</row>
    <row r="2819" spans="1:23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</row>
    <row r="2820" spans="1:23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</row>
    <row r="2821" spans="1:23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</row>
    <row r="2822" spans="1:23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</row>
    <row r="2823" spans="1:23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</row>
    <row r="2824" spans="1:23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</row>
    <row r="2825" spans="1:23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</row>
    <row r="2826" spans="1:23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</row>
    <row r="2827" spans="1:23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</row>
    <row r="2828" spans="1:23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</row>
    <row r="2829" spans="1:23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</row>
    <row r="2830" spans="1:23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</row>
    <row r="2831" spans="1:23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</row>
    <row r="2832" spans="1:23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</row>
    <row r="2833" spans="1:23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</row>
    <row r="2834" spans="1:23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</row>
    <row r="2835" spans="1:23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</row>
    <row r="2836" spans="1:23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</row>
    <row r="2837" spans="1:23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</row>
    <row r="2838" spans="1:23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</row>
    <row r="2839" spans="1:23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</row>
    <row r="2840" spans="1:23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</row>
    <row r="2841" spans="1:23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</row>
    <row r="2842" spans="1:23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</row>
    <row r="2843" spans="1:23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</row>
    <row r="2844" spans="1:23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</row>
    <row r="2845" spans="1:23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</row>
    <row r="2846" spans="1:23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</row>
    <row r="2847" spans="1:23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</row>
    <row r="2848" spans="1:23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</row>
    <row r="2849" spans="1:23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</row>
    <row r="2850" spans="1:23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</row>
    <row r="2851" spans="1:23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</row>
    <row r="2852" spans="1:23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</row>
    <row r="2853" spans="1:23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</row>
    <row r="2854" spans="1:23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</row>
    <row r="2855" spans="1:23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</row>
    <row r="2856" spans="1:23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</row>
    <row r="2857" spans="1:23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</row>
    <row r="2858" spans="1:23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</row>
    <row r="2859" spans="1:23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</row>
    <row r="2860" spans="1:23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</row>
    <row r="2861" spans="1:23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</row>
    <row r="2862" spans="1:23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</row>
    <row r="2863" spans="1:23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</row>
    <row r="2864" spans="1:23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</row>
    <row r="2865" spans="1:23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</row>
    <row r="2866" spans="1:23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</row>
    <row r="2867" spans="1:23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</row>
    <row r="2868" spans="1:23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</row>
    <row r="2869" spans="1:23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</row>
    <row r="2870" spans="1:23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</row>
    <row r="2871" spans="1:23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</row>
    <row r="2872" spans="1:23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</row>
    <row r="2873" spans="1:23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</row>
    <row r="2874" spans="1:23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</row>
    <row r="2875" spans="1:23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</row>
    <row r="2876" spans="1:23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</row>
    <row r="2877" spans="1:23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</row>
    <row r="2878" spans="1:23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</row>
    <row r="2879" spans="1:23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</row>
    <row r="2880" spans="1:23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</row>
    <row r="2881" spans="1:23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</row>
    <row r="2882" spans="1:23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</row>
    <row r="2883" spans="1:23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</row>
    <row r="2884" spans="1:23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</row>
    <row r="2885" spans="1:23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</row>
    <row r="2886" spans="1:23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</row>
    <row r="2887" spans="1:23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</row>
    <row r="2888" spans="1:23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</row>
    <row r="2889" spans="1:23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</row>
    <row r="2890" spans="1:23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</row>
    <row r="2891" spans="1:23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</row>
    <row r="2892" spans="1:23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</row>
    <row r="2893" spans="1:23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</row>
    <row r="2894" spans="1:23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</row>
    <row r="2895" spans="1:23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</row>
    <row r="2896" spans="1:23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</row>
    <row r="2897" spans="1:23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</row>
    <row r="2898" spans="1:23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</row>
    <row r="2899" spans="1:23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</row>
    <row r="2900" spans="1:23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</row>
    <row r="2901" spans="1:23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</row>
    <row r="2902" spans="1:23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</row>
    <row r="2903" spans="1:23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</row>
    <row r="2904" spans="1:23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</row>
    <row r="2905" spans="1:23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</row>
    <row r="2906" spans="1:23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</row>
    <row r="2907" spans="1:23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</row>
    <row r="2908" spans="1:23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</row>
    <row r="2909" spans="1:23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</row>
    <row r="2910" spans="1:23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</row>
    <row r="2911" spans="1:23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</row>
    <row r="2912" spans="1:23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</row>
    <row r="2913" spans="1:23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</row>
    <row r="2914" spans="1:23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</row>
    <row r="2915" spans="1:23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</row>
    <row r="2916" spans="1:23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</row>
    <row r="2917" spans="1:23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</row>
    <row r="2918" spans="1:23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</row>
    <row r="2919" spans="1:23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</row>
    <row r="2920" spans="1:23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</row>
    <row r="2921" spans="1:23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</row>
    <row r="2922" spans="1:23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</row>
    <row r="2923" spans="1:23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</row>
    <row r="2924" spans="1:23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</row>
    <row r="2925" spans="1:23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</row>
    <row r="2926" spans="1:23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</row>
    <row r="2927" spans="1:23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</row>
    <row r="2928" spans="1:23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</row>
    <row r="2929" spans="1:23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</row>
    <row r="2930" spans="1:23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</row>
    <row r="2931" spans="1:23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</row>
    <row r="2932" spans="1:23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</row>
    <row r="2933" spans="1:23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</row>
    <row r="2934" spans="1:23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</row>
    <row r="2935" spans="1:23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</row>
    <row r="2936" spans="1:23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</row>
    <row r="2937" spans="1:23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</row>
    <row r="2938" spans="1:23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</row>
    <row r="2939" spans="1:23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</row>
    <row r="2940" spans="1:23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</row>
    <row r="2941" spans="1:23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</row>
    <row r="2942" spans="1:23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</row>
    <row r="2943" spans="1:23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</row>
    <row r="2944" spans="1:23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</row>
    <row r="2945" spans="1:23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</row>
    <row r="2946" spans="1:23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</row>
    <row r="2947" spans="1:23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</row>
    <row r="2948" spans="1:23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</row>
    <row r="2949" spans="1:23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</row>
    <row r="2950" spans="1:23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</row>
    <row r="2951" spans="1:23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</row>
    <row r="2952" spans="1:23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</row>
    <row r="2953" spans="1:23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</row>
    <row r="2954" spans="1:23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</row>
    <row r="2955" spans="1:23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</row>
    <row r="2956" spans="1:23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</row>
    <row r="2957" spans="1:23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</row>
    <row r="2958" spans="1:23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</row>
    <row r="2959" spans="1:23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</row>
    <row r="2960" spans="1:23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</row>
    <row r="2961" spans="1:23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</row>
    <row r="2962" spans="1:23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</row>
    <row r="2963" spans="1:23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</row>
    <row r="2964" spans="1:23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</row>
    <row r="2965" spans="1:23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</row>
    <row r="2966" spans="1:23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</row>
    <row r="2967" spans="1:23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</row>
    <row r="2968" spans="1:23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</row>
    <row r="2969" spans="1:23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</row>
    <row r="2970" spans="1:23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</row>
    <row r="2971" spans="1:23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</row>
    <row r="2972" spans="1:23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</row>
    <row r="2973" spans="1:23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</row>
    <row r="2974" spans="1:23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</row>
    <row r="2975" spans="1:23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</row>
    <row r="2976" spans="1:23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</row>
    <row r="2977" spans="1:23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</row>
    <row r="2978" spans="1:23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</row>
    <row r="2979" spans="1:23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</row>
    <row r="2980" spans="1:23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</row>
    <row r="2981" spans="1:23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</row>
    <row r="2982" spans="1:23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</row>
    <row r="2983" spans="1:23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</row>
    <row r="2984" spans="1:23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</row>
    <row r="2985" spans="1:23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</row>
    <row r="2986" spans="1:23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</row>
    <row r="2987" spans="1:23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</row>
    <row r="2988" spans="1:23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</row>
    <row r="2989" spans="1:23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</row>
    <row r="2990" spans="1:23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</row>
    <row r="2991" spans="1:23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</row>
    <row r="2992" spans="1:23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</row>
    <row r="2993" spans="1:23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</row>
    <row r="2994" spans="1:23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</row>
    <row r="2995" spans="1:23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</row>
    <row r="2996" spans="1:23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</row>
    <row r="2997" spans="1:23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</row>
    <row r="2998" spans="1:23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</row>
    <row r="2999" spans="1:23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</row>
    <row r="3000" spans="1:23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</row>
    <row r="3001" spans="1:23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</row>
    <row r="3002" spans="1:23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</row>
    <row r="3003" spans="1:23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</row>
    <row r="3004" spans="1:23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</row>
    <row r="3005" spans="1:23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</row>
    <row r="3006" spans="1:23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</row>
    <row r="3007" spans="1:23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</row>
    <row r="3008" spans="1:23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</row>
    <row r="3009" spans="1:23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</row>
    <row r="3010" spans="1:23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</row>
    <row r="3011" spans="1:23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</row>
    <row r="3012" spans="1:23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</row>
    <row r="3013" spans="1:23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</row>
    <row r="3014" spans="1:23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</row>
    <row r="3015" spans="1:23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</row>
    <row r="3016" spans="1:23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</row>
    <row r="3017" spans="1:23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</row>
    <row r="3018" spans="1:23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</row>
    <row r="3019" spans="1:23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</row>
    <row r="3020" spans="1:23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</row>
    <row r="3021" spans="1:23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</row>
    <row r="3022" spans="1:23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</row>
    <row r="3023" spans="1:23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</row>
    <row r="3024" spans="1:23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</row>
    <row r="3025" spans="1:23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</row>
    <row r="3026" spans="1:23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</row>
    <row r="3027" spans="1:23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</row>
    <row r="3028" spans="1:23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</row>
    <row r="3029" spans="1:23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</row>
    <row r="3030" spans="1:23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</row>
    <row r="3031" spans="1:23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</row>
    <row r="3032" spans="1:23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</row>
    <row r="3033" spans="1:23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</row>
    <row r="3034" spans="1:23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</row>
    <row r="3035" spans="1:23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</row>
    <row r="3036" spans="1:23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</row>
    <row r="3037" spans="1:23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</row>
    <row r="3038" spans="1:23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</row>
    <row r="3039" spans="1:23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</row>
    <row r="3040" spans="1:23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</row>
    <row r="3041" spans="1:23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</row>
    <row r="3042" spans="1:23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</row>
    <row r="3043" spans="1:23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</row>
    <row r="3044" spans="1:23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</row>
    <row r="3045" spans="1:23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</row>
    <row r="3046" spans="1:23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</row>
    <row r="3047" spans="1:23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</row>
    <row r="3048" spans="1:23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</row>
    <row r="3049" spans="1:23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</row>
    <row r="3050" spans="1:23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</row>
    <row r="3051" spans="1:23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</row>
    <row r="3052" spans="1:23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</row>
    <row r="3053" spans="1:23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</row>
    <row r="3054" spans="1:23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</row>
    <row r="3055" spans="1:23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</row>
    <row r="3056" spans="1:23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</row>
    <row r="3057" spans="1:23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</row>
    <row r="3058" spans="1:23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</row>
    <row r="3059" spans="1:23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</row>
    <row r="3060" spans="1:23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</row>
    <row r="3061" spans="1:23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</row>
    <row r="3062" spans="1:23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</row>
    <row r="3063" spans="1:23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</row>
    <row r="3064" spans="1:23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</row>
    <row r="3065" spans="1:23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</row>
    <row r="3066" spans="1:23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</row>
    <row r="3067" spans="1:23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</row>
    <row r="3068" spans="1:23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</row>
    <row r="3069" spans="1:23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</row>
    <row r="3070" spans="1:23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</row>
    <row r="3071" spans="1:23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</row>
    <row r="3072" spans="1:23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</row>
    <row r="3073" spans="1:23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</row>
    <row r="3074" spans="1:23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</row>
    <row r="3075" spans="1:23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</row>
    <row r="3076" spans="1:23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</row>
    <row r="3077" spans="1:23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</row>
    <row r="3078" spans="1:23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</row>
    <row r="3079" spans="1:23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</row>
    <row r="3080" spans="1:23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</row>
    <row r="3081" spans="1:23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</row>
    <row r="3082" spans="1:23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</row>
    <row r="3083" spans="1:23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</row>
    <row r="3084" spans="1:23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</row>
    <row r="3085" spans="1:23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</row>
    <row r="3086" spans="1:23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</row>
    <row r="3087" spans="1:23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</row>
    <row r="3088" spans="1:23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</row>
    <row r="3089" spans="1:23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</row>
    <row r="3090" spans="1:23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</row>
    <row r="3091" spans="1:23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</row>
    <row r="3092" spans="1:23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</row>
    <row r="3093" spans="1:23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</row>
    <row r="3094" spans="1:23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</row>
    <row r="3095" spans="1:23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</row>
    <row r="3096" spans="1:23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</row>
    <row r="3097" spans="1:23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</row>
    <row r="3098" spans="1:23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</row>
    <row r="3099" spans="1:23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</row>
    <row r="3100" spans="1:23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</row>
    <row r="3101" spans="1:23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</row>
    <row r="3102" spans="1:23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</row>
    <row r="3103" spans="1:23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</row>
    <row r="3104" spans="1:23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</row>
    <row r="3105" spans="1:23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</row>
    <row r="3106" spans="1:23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</row>
    <row r="3107" spans="1:23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</row>
    <row r="3108" spans="1:23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</row>
    <row r="3109" spans="1:23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</row>
    <row r="3110" spans="1:23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</row>
    <row r="3111" spans="1:23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</row>
    <row r="3112" spans="1:23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</row>
    <row r="3113" spans="1:23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</row>
    <row r="3114" spans="1:23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</row>
    <row r="3115" spans="1:23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</row>
    <row r="3116" spans="1:23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</row>
    <row r="3117" spans="1:23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</row>
    <row r="3118" spans="1:23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</row>
    <row r="3119" spans="1:23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</row>
    <row r="3120" spans="1:23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</row>
    <row r="3121" spans="1:23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</row>
    <row r="3122" spans="1:23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</row>
    <row r="3123" spans="1:23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</row>
    <row r="3124" spans="1:23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</row>
    <row r="3125" spans="1:23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</row>
    <row r="3126" spans="1:23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</row>
    <row r="3127" spans="1:23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</row>
    <row r="3128" spans="1:23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</row>
    <row r="3129" spans="1:23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</row>
    <row r="3130" spans="1:23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</row>
    <row r="3131" spans="1:23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</row>
    <row r="3132" spans="1:23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</row>
    <row r="3133" spans="1:23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</row>
    <row r="3134" spans="1:23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</row>
    <row r="3135" spans="1:23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</row>
    <row r="3136" spans="1:23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</row>
    <row r="3137" spans="1:23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</row>
    <row r="3138" spans="1:23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</row>
    <row r="3139" spans="1:23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</row>
    <row r="3140" spans="1:23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</row>
    <row r="3141" spans="1:23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</row>
    <row r="3142" spans="1:23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</row>
    <row r="3143" spans="1:23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</row>
    <row r="3144" spans="1:23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</row>
    <row r="3145" spans="1:23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</row>
    <row r="3146" spans="1:23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</row>
    <row r="3147" spans="1:23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</row>
    <row r="3148" spans="1:23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</row>
    <row r="3149" spans="1:23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</row>
    <row r="3150" spans="1:23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</row>
    <row r="3151" spans="1:23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</row>
    <row r="3152" spans="1:23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</row>
    <row r="3153" spans="1:23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</row>
    <row r="3154" spans="1:23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</row>
    <row r="3155" spans="1:23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</row>
    <row r="3156" spans="1:23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</row>
    <row r="3157" spans="1:23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</row>
    <row r="3158" spans="1:23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</row>
    <row r="3159" spans="1:23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</row>
    <row r="3160" spans="1:23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</row>
    <row r="3161" spans="1:23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</row>
    <row r="3162" spans="1:23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</row>
    <row r="3163" spans="1:23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</row>
    <row r="3164" spans="1:23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</row>
    <row r="3165" spans="1:23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</row>
    <row r="3166" spans="1:23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</row>
    <row r="3167" spans="1:23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</row>
    <row r="3168" spans="1:23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</row>
    <row r="3169" spans="1:23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</row>
    <row r="3170" spans="1:23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</row>
    <row r="3171" spans="1:23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</row>
    <row r="3172" spans="1:23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</row>
    <row r="3173" spans="1:23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</row>
    <row r="3174" spans="1:23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</row>
    <row r="3175" spans="1:23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</row>
    <row r="3176" spans="1:23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</row>
    <row r="3177" spans="1:23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</row>
    <row r="3178" spans="1:23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</row>
    <row r="3179" spans="1:23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</row>
    <row r="3180" spans="1:23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</row>
    <row r="3181" spans="1:23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</row>
    <row r="3182" spans="1:23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</row>
    <row r="3183" spans="1:23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</row>
    <row r="3184" spans="1:23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</row>
    <row r="3185" spans="1:23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</row>
    <row r="3186" spans="1:23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</row>
    <row r="3187" spans="1:23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</row>
    <row r="3188" spans="1:23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</row>
    <row r="3189" spans="1:23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</row>
    <row r="3190" spans="1:23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</row>
    <row r="3191" spans="1:23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</row>
    <row r="3192" spans="1:23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</row>
    <row r="3193" spans="1:23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</row>
    <row r="3194" spans="1:23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</row>
    <row r="3195" spans="1:23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</row>
    <row r="3196" spans="1:23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</row>
    <row r="3197" spans="1:23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</row>
    <row r="3198" spans="1:23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</row>
    <row r="3199" spans="1:23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</row>
    <row r="3200" spans="1:23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</row>
    <row r="3201" spans="1:23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</row>
    <row r="3202" spans="1:23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</row>
    <row r="3203" spans="1:23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</row>
    <row r="3204" spans="1:23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</row>
    <row r="3205" spans="1:23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</row>
    <row r="3206" spans="1:23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</row>
    <row r="3207" spans="1:23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</row>
    <row r="3208" spans="1:23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</row>
    <row r="3209" spans="1:23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</row>
    <row r="3210" spans="1:23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</row>
    <row r="3211" spans="1:23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</row>
    <row r="3212" spans="1:23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</row>
    <row r="3213" spans="1:23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</row>
    <row r="3214" spans="1:23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</row>
    <row r="3215" spans="1:23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</row>
    <row r="3216" spans="1:23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</row>
    <row r="3217" spans="1:23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</row>
    <row r="3218" spans="1:23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</row>
    <row r="3219" spans="1:23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</row>
    <row r="3220" spans="1:23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</row>
    <row r="3221" spans="1:23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</row>
    <row r="3222" spans="1:23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</row>
    <row r="3223" spans="1:23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</row>
    <row r="3224" spans="1:23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</row>
    <row r="3225" spans="1:23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</row>
    <row r="3226" spans="1:23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</row>
    <row r="3227" spans="1:23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</row>
    <row r="3228" spans="1:23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</row>
    <row r="3229" spans="1:23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</row>
    <row r="3230" spans="1:23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</row>
    <row r="3231" spans="1:23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</row>
    <row r="3232" spans="1:23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</row>
    <row r="3233" spans="1:23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</row>
    <row r="3234" spans="1:23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</row>
    <row r="3235" spans="1:23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</row>
    <row r="3236" spans="1:23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</row>
    <row r="3237" spans="1:23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</row>
    <row r="3238" spans="1:23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</row>
    <row r="3239" spans="1:23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</row>
    <row r="3240" spans="1:23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</row>
    <row r="3241" spans="1:23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</row>
    <row r="3242" spans="1:23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</row>
    <row r="3243" spans="1:23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</row>
    <row r="3244" spans="1:23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</row>
    <row r="3245" spans="1:23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</row>
    <row r="3246" spans="1:23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</row>
    <row r="3247" spans="1:23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</row>
    <row r="3248" spans="1:23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</row>
    <row r="3249" spans="1:23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</row>
    <row r="3250" spans="1:23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</row>
    <row r="3251" spans="1:23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</row>
    <row r="3252" spans="1:23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</row>
    <row r="3253" spans="1:23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</row>
    <row r="3254" spans="1:23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</row>
    <row r="3255" spans="1:23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</row>
    <row r="3256" spans="1:23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</row>
    <row r="3257" spans="1:23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</row>
    <row r="3258" spans="1:23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</row>
    <row r="3259" spans="1:23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</row>
    <row r="3260" spans="1:23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</row>
    <row r="3261" spans="1:23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</row>
    <row r="3262" spans="1:23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</row>
    <row r="3263" spans="1:23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</row>
    <row r="3264" spans="1:23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</row>
    <row r="3265" spans="1:23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</row>
    <row r="3266" spans="1:23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</row>
    <row r="3267" spans="1:23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</row>
    <row r="3268" spans="1:23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</row>
    <row r="3269" spans="1:23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</row>
    <row r="3270" spans="1:23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</row>
    <row r="3271" spans="1:23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</row>
    <row r="3272" spans="1:23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</row>
    <row r="3273" spans="1:23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</row>
    <row r="3274" spans="1:23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</row>
    <row r="3275" spans="1:23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</row>
    <row r="3276" spans="1:23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</row>
    <row r="3277" spans="1:23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</row>
    <row r="3278" spans="1:23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</row>
    <row r="3279" spans="1:23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</row>
    <row r="3280" spans="1:23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</row>
    <row r="3281" spans="1:23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</row>
    <row r="3282" spans="1:23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</row>
    <row r="3283" spans="1:23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</row>
    <row r="3284" spans="1:23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</row>
    <row r="3285" spans="1:23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</row>
    <row r="3286" spans="1:23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</row>
    <row r="3287" spans="1:23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</row>
    <row r="3288" spans="1:23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</row>
    <row r="3289" spans="1:23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</row>
    <row r="3290" spans="1:23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</row>
    <row r="3291" spans="1:23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</row>
    <row r="3292" spans="1:23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</row>
    <row r="3293" spans="1:23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</row>
    <row r="3294" spans="1:23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</row>
    <row r="3295" spans="1:23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</row>
    <row r="3296" spans="1:23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</row>
    <row r="3297" spans="1:23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</row>
    <row r="3298" spans="1:23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</row>
    <row r="3299" spans="1:23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</row>
    <row r="3300" spans="1:23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</row>
    <row r="3301" spans="1:23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</row>
    <row r="3302" spans="1:23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</row>
    <row r="3303" spans="1:23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</row>
    <row r="3304" spans="1:23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</row>
    <row r="3305" spans="1:23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</row>
    <row r="3306" spans="1:23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</row>
    <row r="3307" spans="1:23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</row>
    <row r="3308" spans="1:23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</row>
    <row r="3309" spans="1:23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</row>
    <row r="3310" spans="1:23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</row>
    <row r="3311" spans="1:23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</row>
    <row r="3312" spans="1:23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</row>
    <row r="3313" spans="1:23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</row>
    <row r="3314" spans="1:23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</row>
    <row r="3315" spans="1:23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</row>
    <row r="3316" spans="1:23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</row>
    <row r="3317" spans="1:23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</row>
    <row r="3318" spans="1:23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</row>
    <row r="3319" spans="1:23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</row>
    <row r="3320" spans="1:23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</row>
    <row r="3321" spans="1:23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</row>
    <row r="3322" spans="1:23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</row>
    <row r="3323" spans="1:23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</row>
    <row r="3324" spans="1:23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</row>
    <row r="3325" spans="1:23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</row>
    <row r="3326" spans="1:23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</row>
    <row r="3327" spans="1:23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</row>
    <row r="3328" spans="1:23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</row>
    <row r="3329" spans="1:23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</row>
    <row r="3330" spans="1:23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</row>
    <row r="3331" spans="1:23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</row>
    <row r="3332" spans="1:23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</row>
    <row r="3333" spans="1:23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</row>
    <row r="3334" spans="1:23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</row>
    <row r="3335" spans="1:23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</row>
    <row r="3336" spans="1:23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</row>
    <row r="3337" spans="1:23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</row>
    <row r="3338" spans="1:23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</row>
    <row r="3339" spans="1:23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</row>
    <row r="3340" spans="1:23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</row>
    <row r="3341" spans="1:23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</row>
    <row r="3342" spans="1:23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</row>
    <row r="3343" spans="1:23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</row>
    <row r="3344" spans="1:23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</row>
    <row r="3345" spans="1:23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</row>
    <row r="3346" spans="1:23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</row>
    <row r="3347" spans="1:23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</row>
    <row r="3348" spans="1:23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</row>
    <row r="3349" spans="1:23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</row>
    <row r="3350" spans="1:23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</row>
    <row r="3351" spans="1:23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</row>
    <row r="3352" spans="1:23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</row>
    <row r="3353" spans="1:23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</row>
    <row r="3354" spans="1:23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</row>
    <row r="3355" spans="1:23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</row>
    <row r="3356" spans="1:23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</row>
    <row r="3357" spans="1:23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</row>
    <row r="3358" spans="1:23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</row>
    <row r="3359" spans="1:23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</row>
    <row r="3360" spans="1:23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</row>
    <row r="3361" spans="1:23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</row>
    <row r="3362" spans="1:23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</row>
    <row r="3363" spans="1:23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</row>
    <row r="3364" spans="1:23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</row>
    <row r="3365" spans="1:23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</row>
    <row r="3366" spans="1:23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</row>
    <row r="3367" spans="1:23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</row>
    <row r="3368" spans="1:23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</row>
    <row r="3369" spans="1:23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</row>
    <row r="3370" spans="1:23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</row>
    <row r="3371" spans="1:23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</row>
    <row r="3372" spans="1:23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</row>
    <row r="3373" spans="1:23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</row>
    <row r="3374" spans="1:23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</row>
    <row r="3375" spans="1:23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</row>
    <row r="3376" spans="1:23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</row>
    <row r="3377" spans="1:23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</row>
    <row r="3378" spans="1:23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</row>
    <row r="3379" spans="1:23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</row>
    <row r="3380" spans="1:23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</row>
    <row r="3381" spans="1:23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</row>
    <row r="3382" spans="1:23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</row>
    <row r="3383" spans="1:23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</row>
    <row r="3384" spans="1:23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</row>
    <row r="3385" spans="1:23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</row>
    <row r="3386" spans="1:23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</row>
    <row r="3387" spans="1:23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</row>
    <row r="3388" spans="1:23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</row>
    <row r="3389" spans="1:23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</row>
    <row r="3390" spans="1:23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</row>
    <row r="3391" spans="1:23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</row>
    <row r="3392" spans="1:23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</row>
    <row r="3393" spans="1:23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</row>
    <row r="3394" spans="1:23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</row>
    <row r="3395" spans="1:23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</row>
    <row r="3396" spans="1:23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</row>
    <row r="3397" spans="1:23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</row>
    <row r="3398" spans="1:23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</row>
    <row r="3399" spans="1:23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</row>
    <row r="3400" spans="1:23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</row>
    <row r="3401" spans="1:23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</row>
    <row r="3402" spans="1:23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</row>
    <row r="3403" spans="1:23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</row>
    <row r="3404" spans="1:23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</row>
    <row r="3405" spans="1:23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</row>
    <row r="3406" spans="1:23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</row>
    <row r="3407" spans="1:23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</row>
    <row r="3408" spans="1:23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</row>
    <row r="3409" spans="1:23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</row>
    <row r="3410" spans="1:23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</row>
    <row r="3411" spans="1:23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</row>
    <row r="3412" spans="1:23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</row>
    <row r="3413" spans="1:23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</row>
    <row r="3414" spans="1:23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</row>
    <row r="3415" spans="1:23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</row>
    <row r="3416" spans="1:23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</row>
    <row r="3417" spans="1:23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</row>
    <row r="3418" spans="1:23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</row>
    <row r="3419" spans="1:23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</row>
    <row r="3420" spans="1:23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</row>
    <row r="3421" spans="1:23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</row>
    <row r="3422" spans="1:23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</row>
    <row r="3423" spans="1:23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</row>
    <row r="3424" spans="1:23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</row>
    <row r="3425" spans="1:23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</row>
    <row r="3426" spans="1:23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</row>
    <row r="3427" spans="1:23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</row>
    <row r="3428" spans="1:23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</row>
    <row r="3429" spans="1:23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</row>
    <row r="3430" spans="1:23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</row>
    <row r="3431" spans="1:23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</row>
    <row r="3432" spans="1:23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</row>
    <row r="3433" spans="1:23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</row>
    <row r="3434" spans="1:23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</row>
    <row r="3435" spans="1:23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</row>
    <row r="3436" spans="1:23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</row>
    <row r="3437" spans="1:23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</row>
    <row r="3438" spans="1:23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</row>
    <row r="3439" spans="1:23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</row>
    <row r="3440" spans="1:23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</row>
    <row r="3441" spans="1:23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</row>
    <row r="3442" spans="1:23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</row>
    <row r="3443" spans="1:23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</row>
    <row r="3444" spans="1:23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</row>
    <row r="3445" spans="1:23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</row>
    <row r="3446" spans="1:23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</row>
    <row r="3447" spans="1:23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</row>
    <row r="3448" spans="1:23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</row>
    <row r="3449" spans="1:23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</row>
    <row r="3450" spans="1:23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</row>
    <row r="3451" spans="1:23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</row>
    <row r="3452" spans="1:23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</row>
    <row r="3453" spans="1:23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</row>
    <row r="3454" spans="1:23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</row>
    <row r="3455" spans="1:23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</row>
    <row r="3456" spans="1:23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</row>
    <row r="3457" spans="1:23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</row>
    <row r="3458" spans="1:23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</row>
    <row r="3459" spans="1:23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</row>
    <row r="3460" spans="1:23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</row>
    <row r="3461" spans="1:23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</row>
    <row r="3462" spans="1:23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</row>
    <row r="3463" spans="1:23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</row>
    <row r="3464" spans="1:23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</row>
    <row r="3465" spans="1:23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</row>
    <row r="3466" spans="1:23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</row>
    <row r="3467" spans="1:23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</row>
    <row r="3468" spans="1:23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</row>
    <row r="3469" spans="1:23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</row>
    <row r="3470" spans="1:23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</row>
    <row r="3471" spans="1:23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</row>
    <row r="3472" spans="1:23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</row>
    <row r="3473" spans="1:23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</row>
    <row r="3474" spans="1:23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</row>
    <row r="3475" spans="1:23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</row>
    <row r="3476" spans="1:23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</row>
    <row r="3477" spans="1:23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</row>
    <row r="3478" spans="1:23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</row>
    <row r="3479" spans="1:23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</row>
    <row r="3480" spans="1:23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</row>
    <row r="3481" spans="1:23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</row>
    <row r="3482" spans="1:23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</row>
    <row r="3483" spans="1:23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</row>
    <row r="3484" spans="1:23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</row>
    <row r="3485" spans="1:23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</row>
    <row r="3486" spans="1:23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</row>
    <row r="3487" spans="1:23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</row>
    <row r="3488" spans="1:23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</row>
    <row r="3489" spans="1:23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</row>
    <row r="3490" spans="1:23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</row>
    <row r="3491" spans="1:23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</row>
    <row r="3492" spans="1:23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</row>
    <row r="3493" spans="1:23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</row>
    <row r="3494" spans="1:23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</row>
    <row r="3495" spans="1:23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</row>
    <row r="3496" spans="1:23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</row>
    <row r="3497" spans="1:23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</row>
    <row r="3498" spans="1:23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</row>
    <row r="3499" spans="1:23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</row>
    <row r="3500" spans="1:23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</row>
    <row r="3501" spans="1:23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</row>
    <row r="3502" spans="1:23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</row>
    <row r="3503" spans="1:23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</row>
    <row r="3504" spans="1:23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</row>
    <row r="3505" spans="1:23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</row>
    <row r="3506" spans="1:23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</row>
    <row r="3507" spans="1:23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</row>
    <row r="3508" spans="1:23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</row>
    <row r="3509" spans="1:23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</row>
    <row r="3510" spans="1:23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</row>
    <row r="3511" spans="1:23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</row>
    <row r="3512" spans="1:23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</row>
    <row r="3513" spans="1:23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</row>
    <row r="3514" spans="1:23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</row>
    <row r="3515" spans="1:23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</row>
    <row r="3516" spans="1:23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</row>
    <row r="3517" spans="1:23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</row>
    <row r="3518" spans="1:23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</row>
    <row r="3519" spans="1:23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</row>
    <row r="3520" spans="1:23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</row>
    <row r="3521" spans="1:23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</row>
    <row r="3522" spans="1:23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</row>
    <row r="3523" spans="1:23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</row>
    <row r="3524" spans="1:23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</row>
    <row r="3525" spans="1:23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</row>
    <row r="3526" spans="1:23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</row>
    <row r="3527" spans="1:23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</row>
    <row r="3528" spans="1:23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</row>
    <row r="3529" spans="1:23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</row>
    <row r="3530" spans="1:23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</row>
    <row r="3531" spans="1:23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</row>
    <row r="3532" spans="1:23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</row>
    <row r="3533" spans="1:23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</row>
    <row r="3534" spans="1:23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</row>
    <row r="3535" spans="1:23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</row>
    <row r="3536" spans="1:23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</row>
    <row r="3537" spans="1:23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</row>
    <row r="3538" spans="1:23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</row>
    <row r="3539" spans="1:23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</row>
    <row r="3540" spans="1:23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</row>
    <row r="3541" spans="1:23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</row>
    <row r="3542" spans="1:23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</row>
    <row r="3543" spans="1:23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</row>
    <row r="3544" spans="1:23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</row>
    <row r="3545" spans="1:23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</row>
    <row r="3546" spans="1:23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</row>
    <row r="3547" spans="1:23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</row>
    <row r="3548" spans="1:23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</row>
    <row r="3549" spans="1:23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</row>
    <row r="3550" spans="1:23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</row>
    <row r="3551" spans="1:23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</row>
    <row r="3552" spans="1:23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</row>
    <row r="3553" spans="1:23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</row>
    <row r="3554" spans="1:23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</row>
    <row r="3555" spans="1:23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</row>
    <row r="3556" spans="1:23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</row>
    <row r="3557" spans="1:23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</row>
    <row r="3558" spans="1:23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</row>
    <row r="3559" spans="1:23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</row>
    <row r="3560" spans="1:23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</row>
    <row r="3561" spans="1:23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</row>
    <row r="3562" spans="1:23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</row>
    <row r="3563" spans="1:23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</row>
    <row r="3571" spans="1:23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</row>
    <row r="3572" spans="1:23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</row>
    <row r="3573" spans="1:23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</row>
    <row r="3574" spans="1:23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</row>
    <row r="3575" spans="1:23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</row>
    <row r="3576" spans="1:23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</row>
    <row r="3577" spans="1:23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</row>
    <row r="3578" spans="1:23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</row>
    <row r="3579" spans="1:23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</row>
    <row r="3580" spans="1:23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</row>
    <row r="3581" spans="1:23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</row>
    <row r="3582" spans="1:23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</row>
    <row r="3583" spans="1:23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</row>
    <row r="3584" spans="1:23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</row>
    <row r="3585" spans="1:23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</row>
    <row r="3586" spans="1:23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</row>
    <row r="3587" spans="1:23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</row>
    <row r="3588" spans="1:23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</row>
    <row r="3589" spans="1:23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</row>
    <row r="3590" spans="1:23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</row>
    <row r="3591" spans="1:23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</row>
    <row r="3592" spans="1:23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</row>
    <row r="3593" spans="1:23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</row>
    <row r="3594" spans="1:23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</row>
    <row r="3595" spans="1:23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</row>
    <row r="3596" spans="1:23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</row>
    <row r="3597" spans="1:23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</row>
    <row r="3598" spans="1:23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</row>
    <row r="3599" spans="1:23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</row>
    <row r="3600" spans="1:23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</row>
    <row r="3601" spans="1:23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</row>
    <row r="3602" spans="1:23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</row>
    <row r="3603" spans="1:23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</row>
    <row r="3604" spans="1:23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</row>
    <row r="3605" spans="1:23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</row>
    <row r="3606" spans="1:23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</row>
    <row r="3607" spans="1:23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</row>
    <row r="3608" spans="1:23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</row>
    <row r="3609" spans="1:23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</row>
    <row r="3614" spans="1:23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</row>
    <row r="3615" spans="1:23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</row>
    <row r="3616" spans="1:23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</row>
    <row r="3617" spans="1:23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</row>
    <row r="3618" spans="1:23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</row>
    <row r="3619" spans="1:23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</row>
    <row r="3620" spans="1:23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</row>
    <row r="3621" spans="1:23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</row>
    <row r="3622" spans="1:23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</row>
    <row r="3623" spans="1:23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</row>
    <row r="3624" spans="1:23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</row>
    <row r="3625" spans="1:23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</row>
    <row r="3626" spans="1:23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</row>
    <row r="3627" spans="1:23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</row>
    <row r="3628" spans="1:23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</row>
    <row r="3629" spans="1:23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</row>
    <row r="3630" spans="1:23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</row>
    <row r="3631" spans="1:23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</row>
    <row r="3632" spans="1:23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23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</row>
    <row r="3634" spans="1:23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</row>
    <row r="3635" spans="1:23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</row>
    <row r="3636" spans="1:23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</row>
    <row r="3637" spans="1:23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</row>
    <row r="3638" spans="1:23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</row>
    <row r="3639" spans="1:23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</row>
    <row r="3640" spans="1:23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</row>
    <row r="3641" spans="1:23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</row>
    <row r="3642" spans="1:23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</row>
    <row r="3643" spans="1:23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</row>
    <row r="3644" spans="1:23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</row>
    <row r="3645" spans="1:23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</row>
    <row r="3646" spans="1:23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23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23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</row>
    <row r="3661" spans="1:23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</row>
    <row r="3665" spans="1:23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</row>
    <row r="3666" spans="1:23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</row>
    <row r="3667" spans="1:23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</row>
    <row r="3668" spans="1:23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</row>
    <row r="3669" spans="1:23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</row>
    <row r="3670" spans="1:23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</row>
    <row r="3671" spans="1:23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</row>
    <row r="3672" spans="1:23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</row>
    <row r="3673" spans="1:23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</row>
    <row r="3674" spans="1:23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</row>
    <row r="3675" spans="1:23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</row>
    <row r="3676" spans="1:23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</row>
    <row r="3677" spans="1:23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</row>
    <row r="3679" spans="1:23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</row>
    <row r="3680" spans="1:23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</row>
    <row r="3681" spans="1:23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</row>
    <row r="3682" spans="1:23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</row>
    <row r="3683" spans="1:23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</row>
    <row r="3684" spans="1:23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</row>
    <row r="3685" spans="1:23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</row>
    <row r="3686" spans="1:23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</row>
    <row r="3687" spans="1:23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</row>
    <row r="3688" spans="1:23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</row>
    <row r="3689" spans="1:23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</row>
    <row r="3697" spans="1:23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</row>
    <row r="3698" spans="1:23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</row>
    <row r="3699" spans="1:23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</row>
    <row r="3700" spans="1:23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</row>
    <row r="3701" spans="1:23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</row>
    <row r="3702" spans="1:23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</row>
    <row r="3703" spans="1:23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</row>
    <row r="3704" spans="1:23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</row>
    <row r="3705" spans="1:23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</row>
    <row r="3706" spans="1:23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</row>
    <row r="3707" spans="1:23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</row>
    <row r="3708" spans="1:23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</row>
    <row r="3709" spans="1:23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</row>
    <row r="3710" spans="1:23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</row>
    <row r="3711" spans="1:23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</row>
    <row r="3712" spans="1:23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</row>
    <row r="3713" spans="1:23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</row>
    <row r="3714" spans="1:23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</row>
    <row r="3715" spans="1:23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</row>
    <row r="3716" spans="1:23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</row>
    <row r="3717" spans="1:23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</row>
    <row r="3718" spans="1:23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</row>
    <row r="3719" spans="1:23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</row>
    <row r="3720" spans="1:23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</row>
    <row r="3721" spans="1:23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</row>
    <row r="3727" spans="1:23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</row>
    <row r="3728" spans="1:23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</row>
    <row r="3729" spans="1:23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</row>
    <row r="3730" spans="1:23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</row>
    <row r="3731" spans="1:23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</row>
    <row r="3732" spans="1:23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</row>
    <row r="3733" spans="1:23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</row>
    <row r="3734" spans="1:23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</row>
    <row r="3735" spans="1:23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</row>
    <row r="3736" spans="1:23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</row>
    <row r="3737" spans="1:23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</row>
    <row r="3738" spans="1:23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</row>
    <row r="3739" spans="1:23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</row>
    <row r="3740" spans="1:23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</row>
    <row r="3741" spans="1:23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</row>
    <row r="3742" spans="1:23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</row>
    <row r="3743" spans="1:23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</row>
    <row r="3744" spans="1:23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</row>
    <row r="3745" spans="1:23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</row>
    <row r="3746" spans="1:23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</row>
    <row r="3747" spans="1:23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</row>
    <row r="3749" spans="1:23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</row>
    <row r="3750" spans="1:23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</row>
    <row r="3752" spans="1:23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</row>
    <row r="3753" spans="1:23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</row>
    <row r="3754" spans="1:23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</row>
    <row r="3755" spans="1:23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</row>
    <row r="3756" spans="1:23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</row>
    <row r="3757" spans="1:23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</row>
    <row r="3758" spans="1:23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</row>
    <row r="3759" spans="1:23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</row>
    <row r="3760" spans="1:23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</row>
    <row r="3761" spans="1:23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</row>
    <row r="3762" spans="1:23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</row>
    <row r="3763" spans="1:23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</row>
    <row r="3764" spans="1:23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</row>
    <row r="3765" spans="1:23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</row>
    <row r="3766" spans="1:23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</row>
    <row r="3767" spans="1:23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</row>
    <row r="3768" spans="1:23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</row>
    <row r="3772" spans="1:23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</row>
    <row r="3773" spans="1:23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</row>
    <row r="3774" spans="1:23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</row>
    <row r="3775" spans="1:23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</row>
    <row r="3776" spans="1:23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</row>
    <row r="3777" spans="1:23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</row>
    <row r="3778" spans="1:23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</row>
    <row r="3779" spans="1:23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</row>
    <row r="3780" spans="1:23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</row>
    <row r="3781" spans="1:23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</row>
    <row r="3789" spans="1:23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</row>
    <row r="3790" spans="1:23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</row>
    <row r="3791" spans="1:23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</row>
    <row r="3792" spans="1:23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</row>
    <row r="3793" spans="1:23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</row>
    <row r="3794" spans="1:23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</row>
    <row r="3795" spans="1:23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</row>
    <row r="3796" spans="1:23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</row>
    <row r="3797" spans="1:23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</row>
    <row r="3798" spans="1:23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</row>
    <row r="3799" spans="1:23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</row>
    <row r="3802" spans="1:23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</row>
    <row r="3803" spans="1:23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</row>
    <row r="3804" spans="1:23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</row>
    <row r="3805" spans="1:23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</row>
    <row r="3806" spans="1:23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</row>
    <row r="3807" spans="1:23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</row>
    <row r="3808" spans="1:23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</row>
    <row r="3809" spans="1:23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</row>
    <row r="3810" spans="1:23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</row>
    <row r="3811" spans="1:23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</row>
    <row r="3812" spans="1:23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</row>
    <row r="3813" spans="1:23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</row>
    <row r="3814" spans="1:23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</row>
    <row r="3818" spans="1:23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</row>
    <row r="3819" spans="1:23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</row>
    <row r="3820" spans="1:23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</row>
    <row r="3821" spans="1:23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</row>
    <row r="3826" spans="1:23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</row>
    <row r="3827" spans="1:23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</row>
    <row r="3828" spans="1:23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</row>
    <row r="3829" spans="1:23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</row>
    <row r="3830" spans="1:23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</row>
    <row r="3831" spans="1:23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</row>
    <row r="3832" spans="1:23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</row>
    <row r="3833" spans="1:23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</row>
    <row r="3834" spans="1:23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</row>
    <row r="3835" spans="1:23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</row>
    <row r="3836" spans="1:23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</row>
    <row r="3837" spans="1:23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</row>
    <row r="3838" spans="1:23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</row>
    <row r="3839" spans="1:23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</row>
    <row r="3840" spans="1:23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</row>
    <row r="3841" spans="1:23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</row>
    <row r="3842" spans="1:23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</row>
    <row r="3843" spans="1:23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</row>
    <row r="3844" spans="1:23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</row>
    <row r="3845" spans="1:23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</row>
    <row r="3846" spans="1:23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</row>
    <row r="3847" spans="1:23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</row>
    <row r="3848" spans="1:23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</row>
    <row r="3849" spans="1:23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</row>
    <row r="3850" spans="1:23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</row>
    <row r="3851" spans="1:23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</row>
    <row r="3852" spans="1:23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</row>
    <row r="3853" spans="1:23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</row>
    <row r="3854" spans="1:23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</row>
    <row r="3855" spans="1:23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</row>
    <row r="3856" spans="1:23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</row>
    <row r="3857" spans="1:23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</row>
    <row r="3858" spans="1:23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</row>
    <row r="3859" spans="1:23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</row>
    <row r="3860" spans="1:23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</row>
    <row r="3861" spans="1:23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</row>
    <row r="3862" spans="1:23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</row>
    <row r="3863" spans="1:23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</row>
    <row r="3864" spans="1:23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</row>
    <row r="3865" spans="1:23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</row>
    <row r="3866" spans="1:23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</row>
    <row r="3867" spans="1:23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</row>
    <row r="3868" spans="1:23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</row>
    <row r="3869" spans="1:23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</row>
    <row r="3870" spans="1:23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</row>
    <row r="3871" spans="1:23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</row>
    <row r="3872" spans="1:23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</row>
    <row r="3873" spans="1:23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</row>
    <row r="3874" spans="1:23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</row>
    <row r="3875" spans="1:23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</row>
    <row r="3876" spans="1:23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</row>
    <row r="3877" spans="1:23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</row>
    <row r="3878" spans="1:23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</row>
    <row r="3879" spans="1:23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</row>
    <row r="3880" spans="1:23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</row>
    <row r="3881" spans="1:23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</row>
    <row r="3882" spans="1:23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</row>
    <row r="3883" spans="1:23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</row>
    <row r="3884" spans="1:23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</row>
    <row r="3885" spans="1:23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</row>
    <row r="3886" spans="1:23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</row>
    <row r="3887" spans="1:23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</row>
    <row r="3888" spans="1:23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</row>
    <row r="3889" spans="1:23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</row>
    <row r="3890" spans="1:23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</row>
    <row r="3891" spans="1:23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</row>
    <row r="3892" spans="1:23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</row>
    <row r="3893" spans="1:23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</row>
    <row r="3894" spans="1:23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</row>
    <row r="3896" spans="1:23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</row>
    <row r="3897" spans="1:23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</row>
    <row r="3898" spans="1:23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</row>
    <row r="3899" spans="1:23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</row>
    <row r="3900" spans="1:23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</row>
    <row r="3901" spans="1:23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</row>
    <row r="3902" spans="1:23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</row>
    <row r="3903" spans="1:23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</row>
    <row r="3904" spans="1:23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</row>
    <row r="3905" spans="1:23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</row>
    <row r="3906" spans="1:23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</row>
    <row r="3907" spans="1:23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</row>
    <row r="3908" spans="1:23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</row>
    <row r="3909" spans="1:23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</row>
    <row r="3910" spans="1:23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</row>
    <row r="3911" spans="1:23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</row>
    <row r="3912" spans="1:23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</row>
    <row r="3913" spans="1:23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</row>
    <row r="3914" spans="1:23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</row>
    <row r="3915" spans="1:23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</row>
    <row r="3916" spans="1:23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</row>
    <row r="3917" spans="1:23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</row>
    <row r="3918" spans="1:23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</row>
    <row r="3919" spans="1:23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</row>
    <row r="3920" spans="1:23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</row>
    <row r="3921" spans="1:23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</row>
    <row r="3922" spans="1:23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</row>
    <row r="3923" spans="1:23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</row>
    <row r="3930" spans="1:23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</row>
    <row r="3931" spans="1:23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</row>
    <row r="3932" spans="1:23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</row>
    <row r="3933" spans="1:23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</row>
    <row r="3934" spans="1:23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</row>
    <row r="3935" spans="1:23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</row>
    <row r="3937" spans="1:23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</row>
    <row r="3943" spans="1:23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</row>
    <row r="3945" spans="1:23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</row>
    <row r="3946" spans="1:23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</row>
    <row r="3947" spans="1:23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</row>
    <row r="3948" spans="1:23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</row>
    <row r="3949" spans="1:23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</row>
    <row r="3950" spans="1:23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</row>
    <row r="3956" spans="1:23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</row>
    <row r="3957" spans="1:23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</row>
    <row r="3958" spans="1:23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</row>
    <row r="3959" spans="1:23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</row>
    <row r="3960" spans="1:23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</row>
    <row r="3962" spans="1:23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</row>
    <row r="3963" spans="1:23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</row>
    <row r="3964" spans="1:23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</row>
    <row r="3965" spans="1:23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</row>
    <row r="3966" spans="1:23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</row>
    <row r="3967" spans="1:23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</row>
    <row r="3968" spans="1:23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</row>
    <row r="3969" spans="1:23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</row>
    <row r="3970" spans="1:23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</row>
    <row r="3971" spans="1:23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</row>
    <row r="3972" spans="1:23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</row>
    <row r="3973" spans="1:23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</row>
    <row r="3974" spans="1:23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</row>
    <row r="3975" spans="1:23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</row>
    <row r="3976" spans="1:23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</row>
    <row r="3977" spans="1:23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</row>
    <row r="3978" spans="1:23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</row>
    <row r="3979" spans="1:23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</row>
    <row r="3980" spans="1:23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</row>
    <row r="3987" spans="1:23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</row>
    <row r="3989" spans="1:23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</row>
    <row r="3990" spans="1:23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</row>
    <row r="3991" spans="1:23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</row>
    <row r="3992" spans="1:23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</row>
    <row r="3993" spans="1:23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</row>
    <row r="3994" spans="1:23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</row>
    <row r="3995" spans="1:23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</row>
    <row r="3996" spans="1:23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</row>
    <row r="3997" spans="1:23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</row>
    <row r="3998" spans="1:23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</row>
    <row r="3999" spans="1:23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</row>
    <row r="4000" spans="1:23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</row>
    <row r="4001" spans="1:23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</row>
    <row r="4002" spans="1:23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</row>
    <row r="4003" spans="1:23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</row>
    <row r="4004" spans="1:23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</row>
    <row r="4005" spans="1:23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</row>
    <row r="4006" spans="1:23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</row>
    <row r="4007" spans="1:23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</row>
    <row r="4008" spans="1:23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</row>
    <row r="4009" spans="1:23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</row>
    <row r="4011" spans="1:23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</row>
    <row r="4012" spans="1:23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</row>
    <row r="4013" spans="1:23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</row>
    <row r="4023" spans="1:23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</row>
    <row r="4024" spans="1:23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</row>
    <row r="4025" spans="1:23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</row>
    <row r="4026" spans="1:23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</row>
    <row r="4027" spans="1:23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</row>
    <row r="4028" spans="1:23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</row>
    <row r="4029" spans="1:23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</row>
    <row r="4030" spans="1:23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</row>
    <row r="4031" spans="1:23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</row>
    <row r="4032" spans="1:23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</row>
    <row r="4033" spans="1:23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</row>
    <row r="4037" spans="1:23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</row>
    <row r="4038" spans="1:23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</row>
    <row r="4039" spans="1:23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</row>
    <row r="4040" spans="1:23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</row>
    <row r="4041" spans="1:23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</row>
    <row r="4042" spans="1:23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</row>
    <row r="4043" spans="1:23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</row>
    <row r="4044" spans="1:23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</row>
    <row r="4045" spans="1:23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</row>
    <row r="4046" spans="1:23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</row>
    <row r="4047" spans="1:23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</row>
    <row r="4048" spans="1:23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</row>
    <row r="4049" spans="1:23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</row>
    <row r="4050" spans="1:23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</row>
    <row r="4051" spans="1:23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</row>
    <row r="4052" spans="1:23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</row>
    <row r="4053" spans="1:23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</row>
    <row r="4054" spans="1:23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</row>
    <row r="4055" spans="1:23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</row>
    <row r="4056" spans="1:23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</row>
    <row r="4057" spans="1:23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</row>
    <row r="4058" spans="1:23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</row>
    <row r="4059" spans="1:23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</row>
    <row r="4060" spans="1:23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</row>
    <row r="4061" spans="1:23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</row>
    <row r="4062" spans="1:23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</row>
    <row r="4063" spans="1:23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</row>
    <row r="4064" spans="1:23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</row>
    <row r="4065" spans="1:23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</row>
    <row r="4066" spans="1:23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</row>
    <row r="4067" spans="1:23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</row>
    <row r="4068" spans="1:23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</row>
    <row r="4069" spans="1:23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</row>
    <row r="4070" spans="1:23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</row>
    <row r="4071" spans="1:23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</row>
    <row r="4072" spans="1:23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</row>
    <row r="4073" spans="1:23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</row>
    <row r="4074" spans="1:23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</row>
    <row r="4075" spans="1:23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</row>
    <row r="4076" spans="1:23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</row>
    <row r="4077" spans="1:23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</row>
    <row r="4078" spans="1:23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</row>
    <row r="4079" spans="1:23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</row>
    <row r="4080" spans="1:23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</row>
    <row r="4081" spans="1:23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</row>
    <row r="4088" spans="1:23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</row>
    <row r="4092" spans="1:23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</row>
    <row r="4094" spans="1:23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</row>
    <row r="4095" spans="1:23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</row>
    <row r="4096" spans="1:23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</row>
    <row r="4097" spans="1:23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</row>
    <row r="4098" spans="1:23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</row>
    <row r="4099" spans="1:23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</row>
    <row r="4100" spans="1:23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</row>
    <row r="4101" spans="1:23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</row>
    <row r="4102" spans="1:23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</row>
    <row r="4103" spans="1:23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</row>
    <row r="4104" spans="1:23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</row>
    <row r="4105" spans="1:23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</row>
    <row r="4106" spans="1:23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</row>
    <row r="4107" spans="1:23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</row>
    <row r="4108" spans="1:23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</row>
    <row r="4110" spans="1:23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</row>
    <row r="4111" spans="1:23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</row>
    <row r="4112" spans="1:23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</row>
    <row r="4113" spans="1:23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</row>
    <row r="4114" spans="1:23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</row>
    <row r="4115" spans="1:23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</row>
    <row r="4116" spans="1:23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</row>
    <row r="4117" spans="1:23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</row>
    <row r="4118" spans="1:23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</row>
    <row r="4126" spans="1:23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</row>
    <row r="4127" spans="1:23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</row>
    <row r="4128" spans="1:23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</row>
    <row r="4129" spans="1:23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</row>
    <row r="4130" spans="1:23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</row>
    <row r="4131" spans="1:23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</row>
    <row r="4132" spans="1:23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</row>
    <row r="4133" spans="1:23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</row>
    <row r="4134" spans="1:23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</row>
    <row r="4135" spans="1:23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</row>
    <row r="4136" spans="1:23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</row>
    <row r="4137" spans="1:23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</row>
    <row r="4138" spans="1:23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</row>
    <row r="4139" spans="1:23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</row>
    <row r="4140" spans="1:23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</row>
    <row r="4141" spans="1:23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</row>
    <row r="4142" spans="1:23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</row>
    <row r="4144" spans="1:23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</row>
    <row r="4146" spans="1:23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</row>
    <row r="4147" spans="1:23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</row>
    <row r="4148" spans="1:23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</row>
    <row r="4149" spans="1:23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</row>
    <row r="4150" spans="1:23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</row>
    <row r="4151" spans="1:23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</row>
    <row r="4152" spans="1:23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</row>
    <row r="4153" spans="1:23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</row>
    <row r="4154" spans="1:23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</row>
    <row r="4155" spans="1:23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</row>
    <row r="4156" spans="1:23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</row>
    <row r="4158" spans="1:23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</row>
    <row r="4159" spans="1:23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</row>
    <row r="4160" spans="1:23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</row>
    <row r="4161" spans="1:23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</row>
    <row r="4162" spans="1:23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</row>
    <row r="4163" spans="1:23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</row>
    <row r="4164" spans="1:23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</row>
    <row r="4165" spans="1:23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</row>
    <row r="4166" spans="1:23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</row>
    <row r="4167" spans="1:23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</row>
    <row r="4168" spans="1:23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</row>
    <row r="4169" spans="1:23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</row>
    <row r="4170" spans="1:23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</row>
    <row r="4171" spans="1:23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</row>
    <row r="4172" spans="1:23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</row>
    <row r="4173" spans="1:23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</row>
    <row r="4174" spans="1:23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</row>
    <row r="4175" spans="1:23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</row>
    <row r="4176" spans="1:23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</row>
    <row r="4177" spans="1:23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</row>
    <row r="4178" spans="1:23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</row>
    <row r="4179" spans="1:23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</row>
    <row r="4180" spans="1:23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</row>
    <row r="4181" spans="1:23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</row>
    <row r="4182" spans="1:23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</row>
    <row r="4183" spans="1:23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</row>
    <row r="4184" spans="1:23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</row>
    <row r="4185" spans="1:23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</row>
    <row r="4186" spans="1:23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</row>
    <row r="4187" spans="1:23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</row>
    <row r="4188" spans="1:23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</row>
    <row r="4189" spans="1:23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</row>
    <row r="4190" spans="1:23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</row>
    <row r="4191" spans="1:23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</row>
    <row r="4192" spans="1:23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</row>
    <row r="4193" spans="1:23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</row>
    <row r="4194" spans="1:23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</row>
    <row r="4195" spans="1:23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</row>
    <row r="4196" spans="1:23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</row>
    <row r="4197" spans="1:23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</row>
    <row r="4198" spans="1:23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</row>
    <row r="4199" spans="1:23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</row>
    <row r="4200" spans="1:23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</row>
    <row r="4201" spans="1:23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</row>
    <row r="4208" spans="1:23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</row>
    <row r="4209" spans="1:23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</row>
    <row r="4210" spans="1:23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</row>
    <row r="4211" spans="1:23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</row>
    <row r="4212" spans="1:23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</row>
    <row r="4213" spans="1:23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</row>
    <row r="4215" spans="1:23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</row>
    <row r="4216" spans="1:23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</row>
    <row r="4217" spans="1:23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</row>
    <row r="4218" spans="1:23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</row>
    <row r="4219" spans="1:23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</row>
    <row r="4220" spans="1:23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</row>
    <row r="4221" spans="1:23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</row>
    <row r="4222" spans="1:23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</row>
    <row r="4223" spans="1:23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</row>
    <row r="4224" spans="1:23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</row>
    <row r="4225" spans="1:23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</row>
    <row r="4226" spans="1:23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</row>
    <row r="4227" spans="1:23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</row>
    <row r="4228" spans="1:23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</row>
    <row r="4229" spans="1:23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</row>
    <row r="4230" spans="1:23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</row>
    <row r="4231" spans="1:23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</row>
    <row r="4232" spans="1:23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</row>
    <row r="4233" spans="1:23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</row>
    <row r="4234" spans="1:23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</row>
    <row r="4240" spans="1:23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</row>
    <row r="4241" spans="1:23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</row>
    <row r="4242" spans="1:23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</row>
    <row r="4243" spans="1:23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</row>
    <row r="4244" spans="1:23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</row>
    <row r="4258" spans="1:23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</row>
    <row r="4263" spans="1:23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</row>
    <row r="4264" spans="1:23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</row>
    <row r="4265" spans="1:23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</row>
    <row r="4266" spans="1:23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</row>
    <row r="4267" spans="1:23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</row>
    <row r="4268" spans="1:23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</row>
    <row r="4269" spans="1:23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</row>
    <row r="4270" spans="1:23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</row>
    <row r="4271" spans="1:23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</row>
    <row r="4283" spans="1:23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</row>
    <row r="4290" spans="1:23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</row>
    <row r="4291" spans="1:23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</row>
    <row r="4292" spans="1:23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</row>
    <row r="4293" spans="1:23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</row>
    <row r="4294" spans="1:23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</row>
    <row r="4295" spans="1:23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</row>
    <row r="4297" spans="1:23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</row>
    <row r="4298" spans="1:23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</row>
    <row r="4299" spans="1:23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</row>
    <row r="4301" spans="1:23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</row>
    <row r="4315" spans="1:23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</row>
    <row r="4316" spans="1:23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</row>
    <row r="4317" spans="1:23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</row>
    <row r="4318" spans="1:23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</row>
    <row r="4319" spans="1:23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</row>
    <row r="4320" spans="1:23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</row>
    <row r="4327" spans="1:23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</row>
    <row r="4328" spans="1:23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</row>
    <row r="4329" spans="1:23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</row>
    <row r="4330" spans="1:23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</row>
    <row r="4331" spans="1:23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</row>
    <row r="4332" spans="1:23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</row>
    <row r="4333" spans="1:23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</row>
    <row r="4334" spans="1:23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</row>
    <row r="4335" spans="1:23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</row>
    <row r="4336" spans="1:23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</row>
    <row r="4337" spans="1:23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</row>
    <row r="4338" spans="1:23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</row>
    <row r="4339" spans="1:23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</row>
    <row r="4340" spans="1:23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</row>
    <row r="4341" spans="1:23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</row>
    <row r="4348" spans="1:23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</row>
    <row r="4349" spans="1:23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</row>
    <row r="4350" spans="1:23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</row>
    <row r="4351" spans="1:23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</row>
    <row r="4352" spans="1:23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</row>
    <row r="4353" spans="1:23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</row>
    <row r="4354" spans="1:23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</row>
    <row r="4355" spans="1:23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</row>
    <row r="4356" spans="1:23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</row>
    <row r="4357" spans="1:23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</row>
    <row r="4358" spans="1:23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</row>
    <row r="4359" spans="1:23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</row>
    <row r="4360" spans="1:23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</row>
    <row r="4361" spans="1:23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</row>
    <row r="4362" spans="1:23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</row>
    <row r="4365" spans="1:23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</row>
    <row r="4372" spans="1:23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</row>
    <row r="4373" spans="1:23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</row>
    <row r="4374" spans="1:23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</row>
    <row r="4375" spans="1:23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</row>
    <row r="4376" spans="1:23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</row>
    <row r="4377" spans="1:23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</row>
    <row r="4378" spans="1:23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</row>
    <row r="4379" spans="1:23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</row>
    <row r="4380" spans="1:23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</row>
    <row r="4381" spans="1:23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</row>
    <row r="4382" spans="1:23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</row>
    <row r="4383" spans="1:23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</row>
    <row r="4384" spans="1:23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</row>
    <row r="4398" spans="1:23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</row>
    <row r="4399" spans="1:23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</row>
    <row r="4406" spans="1:23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</row>
    <row r="4408" spans="1:23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</row>
    <row r="4409" spans="1:23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</row>
    <row r="4410" spans="1:23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</row>
    <row r="4411" spans="1:23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</row>
    <row r="4412" spans="1:23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</row>
    <row r="4413" spans="1:23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</row>
    <row r="4414" spans="1:23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</row>
    <row r="4415" spans="1:23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</row>
    <row r="4416" spans="1:23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</row>
    <row r="4417" spans="1:23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</row>
    <row r="4418" spans="1:23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</row>
    <row r="4419" spans="1:23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</row>
    <row r="4420" spans="1:23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</row>
    <row r="4421" spans="1:23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</row>
    <row r="4422" spans="1:23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</row>
    <row r="4423" spans="1:23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</row>
    <row r="4424" spans="1:23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</row>
    <row r="4425" spans="1:23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</row>
    <row r="4426" spans="1:23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</row>
    <row r="4427" spans="1:23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</row>
    <row r="4428" spans="1:23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</row>
    <row r="4437" spans="1:23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</row>
    <row r="4438" spans="1:23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</row>
    <row r="4439" spans="1:23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</row>
    <row r="4440" spans="1:23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</row>
    <row r="4441" spans="1:23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</row>
    <row r="4442" spans="1:23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</row>
    <row r="4443" spans="1:23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</row>
    <row r="4444" spans="1:23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</row>
    <row r="4445" spans="1:23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</row>
    <row r="4446" spans="1:23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</row>
    <row r="4447" spans="1:23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</row>
    <row r="4448" spans="1:23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</row>
    <row r="4449" spans="1:23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</row>
    <row r="4450" spans="1:23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</row>
    <row r="4451" spans="1:23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</row>
    <row r="4452" spans="1:23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</row>
    <row r="4453" spans="1:23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</row>
    <row r="4454" spans="1:23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</row>
    <row r="4455" spans="1:23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</row>
    <row r="4456" spans="1:23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</row>
    <row r="4457" spans="1:23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</row>
    <row r="4458" spans="1:23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</row>
    <row r="4459" spans="1:23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</row>
    <row r="4460" spans="1:23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</row>
    <row r="4461" spans="1:23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</row>
    <row r="4462" spans="1:23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</row>
    <row r="4463" spans="1:23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</row>
    <row r="4464" spans="1:23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</row>
    <row r="4465" spans="1:23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</row>
    <row r="4467" spans="1:23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</row>
    <row r="4468" spans="1:23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</row>
    <row r="4469" spans="1:23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</row>
    <row r="4470" spans="1:23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</row>
    <row r="4471" spans="1:23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</row>
    <row r="4480" spans="1:23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</row>
    <row r="4481" spans="1:23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</row>
    <row r="4482" spans="1:23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</row>
    <row r="4483" spans="1:23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</row>
    <row r="4484" spans="1:23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</row>
    <row r="4485" spans="1:23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</row>
    <row r="4486" spans="1:23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</row>
    <row r="4487" spans="1:23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</row>
    <row r="4488" spans="1:23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</row>
    <row r="4489" spans="1:23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</row>
    <row r="4490" spans="1:23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</row>
    <row r="4491" spans="1:23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</row>
    <row r="4492" spans="1:23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</row>
    <row r="4493" spans="1:23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</row>
    <row r="4494" spans="1:23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</row>
    <row r="4495" spans="1:23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</row>
    <row r="4496" spans="1:23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</row>
    <row r="4497" spans="1:23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</row>
    <row r="4498" spans="1:23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</row>
    <row r="4499" spans="1:23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</row>
    <row r="4500" spans="1:23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</row>
    <row r="4501" spans="1:23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</row>
    <row r="4502" spans="1:23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</row>
    <row r="4503" spans="1:23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</row>
    <row r="4504" spans="1:23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</row>
    <row r="4505" spans="1:23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</row>
    <row r="4506" spans="1:23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</row>
    <row r="4507" spans="1:23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</row>
    <row r="4508" spans="1:23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</row>
    <row r="4509" spans="1:23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</row>
    <row r="4510" spans="1:23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</row>
    <row r="4511" spans="1:23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</row>
    <row r="4512" spans="1:23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</row>
    <row r="4513" spans="1:23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</row>
    <row r="4514" spans="1:23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</row>
    <row r="4515" spans="1:23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</row>
    <row r="4516" spans="1:23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</row>
    <row r="4517" spans="1:23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</row>
    <row r="4518" spans="1:23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</row>
    <row r="4519" spans="1:23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</row>
    <row r="4520" spans="1:23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</row>
    <row r="4521" spans="1:23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</row>
    <row r="4522" spans="1:23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</row>
    <row r="4523" spans="1:23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</row>
    <row r="4524" spans="1:23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</row>
    <row r="4528" spans="1:23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</row>
    <row r="4529" spans="1:23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</row>
    <row r="4530" spans="1:23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</row>
    <row r="4531" spans="1:23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</row>
    <row r="4532" spans="1:23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</row>
    <row r="4533" spans="1:23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</row>
    <row r="4534" spans="1:23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</row>
    <row r="4535" spans="1:23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</row>
    <row r="4536" spans="1:23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</row>
    <row r="4537" spans="1:23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</row>
    <row r="4538" spans="1:23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</row>
    <row r="4539" spans="1:23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</row>
    <row r="4540" spans="1:23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</row>
    <row r="4541" spans="1:23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</row>
    <row r="4542" spans="1:23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</row>
    <row r="4544" spans="1:23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</row>
    <row r="4545" spans="1:23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</row>
    <row r="4546" spans="1:23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</row>
    <row r="4547" spans="1:23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</row>
    <row r="4548" spans="1:23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</row>
    <row r="4549" spans="1:23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</row>
    <row r="4550" spans="1:23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</row>
    <row r="4551" spans="1:23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</row>
    <row r="4552" spans="1:23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</row>
    <row r="4553" spans="1:23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</row>
    <row r="4554" spans="1:23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</row>
    <row r="4555" spans="1:23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</row>
    <row r="4570" spans="1:23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</row>
    <row r="4571" spans="1:23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</row>
    <row r="4572" spans="1:23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</row>
    <row r="4573" spans="1:23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</row>
    <row r="4574" spans="1:23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</row>
    <row r="4575" spans="1:23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</row>
    <row r="4576" spans="1:23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</row>
    <row r="4577" spans="1:23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</row>
    <row r="4578" spans="1:23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</row>
    <row r="4579" spans="1:23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</row>
    <row r="4580" spans="1:23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</row>
    <row r="4581" spans="1:23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</row>
    <row r="4582" spans="1:23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</row>
    <row r="4583" spans="1:23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</row>
    <row r="4584" spans="1:23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</row>
    <row r="4588" spans="1:23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</row>
    <row r="4589" spans="1:23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</row>
    <row r="4591" spans="1:23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</row>
    <row r="4592" spans="1:23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</row>
    <row r="4593" spans="1:23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</row>
    <row r="4594" spans="1:23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</row>
    <row r="4595" spans="1:23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</row>
    <row r="4596" spans="1:23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</row>
    <row r="4597" spans="1:23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</row>
    <row r="4598" spans="1:23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</row>
    <row r="4599" spans="1:23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</row>
    <row r="4600" spans="1:23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</row>
    <row r="4601" spans="1:23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</row>
    <row r="4602" spans="1:23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</row>
    <row r="4603" spans="1:23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</row>
    <row r="4604" spans="1:23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</row>
    <row r="4605" spans="1:23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07" spans="1:23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</row>
    <row r="4608" spans="1:23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</row>
    <row r="4609" spans="1:23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</row>
    <row r="4610" spans="1:23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</row>
    <row r="4611" spans="1:23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</row>
    <row r="4612" spans="1:23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</row>
    <row r="4613" spans="1:23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</row>
    <row r="4615" spans="1:23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</row>
    <row r="4637" spans="1:23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</row>
    <row r="4638" spans="1:23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</row>
    <row r="4639" spans="1:23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</row>
    <row r="4640" spans="1:23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</row>
    <row r="4641" spans="1:23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</row>
    <row r="4642" spans="1:23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</row>
    <row r="4643" spans="1:23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</row>
    <row r="4644" spans="1:23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</row>
    <row r="4650" spans="1:23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</row>
    <row r="4651" spans="1:23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</row>
    <row r="4653" spans="1:23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</row>
    <row r="4654" spans="1:23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</row>
    <row r="4655" spans="1:23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</row>
    <row r="4656" spans="1:23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</row>
    <row r="4657" spans="1:23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</row>
    <row r="4658" spans="1:23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</row>
    <row r="4659" spans="1:23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</row>
    <row r="4660" spans="1:23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</row>
    <row r="4661" spans="1:23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</row>
    <row r="4662" spans="1:23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</row>
    <row r="4663" spans="1:23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</row>
    <row r="4664" spans="1:23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</row>
    <row r="4665" spans="1:23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</row>
    <row r="4666" spans="1:23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</row>
    <row r="4667" spans="1:23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</row>
    <row r="4668" spans="1:23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</row>
    <row r="4669" spans="1:23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</row>
    <row r="4670" spans="1:23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</row>
    <row r="4671" spans="1:23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</row>
    <row r="4672" spans="1:23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</row>
    <row r="4673" spans="1:23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</row>
    <row r="4674" spans="1:23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</row>
    <row r="4675" spans="1:23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</row>
    <row r="4676" spans="1:23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</row>
    <row r="4677" spans="1:23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</row>
    <row r="4678" spans="1:23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79" spans="1:23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</row>
    <row r="4680" spans="1:23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</row>
    <row r="4681" spans="1:23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</row>
    <row r="4682" spans="1:23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</row>
    <row r="4683" spans="1:23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</row>
    <row r="4684" spans="1:23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</row>
    <row r="4685" spans="1:23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</row>
    <row r="4686" spans="1:23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</row>
    <row r="4687" spans="1:23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</row>
    <row r="4688" spans="1:23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</row>
    <row r="4689" spans="1:23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</row>
    <row r="4690" spans="1:23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</row>
    <row r="4691" spans="1:23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</row>
    <row r="4692" spans="1:23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</row>
    <row r="4693" spans="1:23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</row>
    <row r="4694" spans="1:23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</row>
    <row r="4695" spans="1:23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</row>
    <row r="4696" spans="1:23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</row>
    <row r="4697" spans="1:23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</row>
    <row r="4698" spans="1:23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</row>
    <row r="4699" spans="1:23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</row>
    <row r="4700" spans="1:23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</row>
    <row r="4701" spans="1:23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</row>
    <row r="4702" spans="1:23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</row>
    <row r="4703" spans="1:23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</row>
    <row r="4704" spans="1:23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</row>
    <row r="4705" spans="1:23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</row>
    <row r="4707" spans="1:23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</row>
    <row r="4708" spans="1:23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</row>
    <row r="4709" spans="1:23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</row>
    <row r="4710" spans="1:23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</row>
    <row r="4711" spans="1:23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</row>
    <row r="4712" spans="1:23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</row>
    <row r="4713" spans="1:23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</row>
    <row r="4714" spans="1:23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</row>
    <row r="4715" spans="1:23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</row>
    <row r="4716" spans="1:23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</row>
    <row r="4717" spans="1:23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</row>
    <row r="4718" spans="1:23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</row>
    <row r="4719" spans="1:23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</row>
    <row r="4720" spans="1:23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</row>
    <row r="4721" spans="1:23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</row>
    <row r="4722" spans="1:23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</row>
    <row r="4723" spans="1:23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</row>
    <row r="4724" spans="1:23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</row>
    <row r="4725" spans="1:23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</row>
    <row r="4726" spans="1:23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</row>
    <row r="4727" spans="1:23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</row>
    <row r="4728" spans="1:23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</row>
    <row r="4729" spans="1:23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</row>
    <row r="4730" spans="1:23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</row>
    <row r="4731" spans="1:23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</row>
    <row r="4732" spans="1:23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</row>
    <row r="4733" spans="1:23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</row>
    <row r="4734" spans="1:23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</row>
    <row r="4735" spans="1:23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</row>
    <row r="4737" spans="1:23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</row>
    <row r="4738" spans="1:23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</row>
    <row r="4739" spans="1:23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</row>
    <row r="4740" spans="1:23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</row>
    <row r="4741" spans="1:23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</row>
    <row r="4742" spans="1:23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</row>
    <row r="4743" spans="1:23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</row>
    <row r="4744" spans="1:23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</row>
    <row r="4745" spans="1:23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</row>
    <row r="4746" spans="1:23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0" spans="1:23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</row>
    <row r="4751" spans="1:23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</row>
    <row r="4755" spans="1:23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1" spans="1:23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</row>
    <row r="4762" spans="1:23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</row>
    <row r="4763" spans="1:23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</row>
    <row r="4764" spans="1:23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</row>
    <row r="4765" spans="1:23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</row>
    <row r="4766" spans="1:23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</row>
    <row r="4767" spans="1:23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</row>
    <row r="4768" spans="1:23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</row>
    <row r="4769" spans="1:23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</row>
    <row r="4770" spans="1:23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</row>
    <row r="4771" spans="1:23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</row>
    <row r="4772" spans="1:23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</row>
    <row r="4773" spans="1:23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</row>
    <row r="4774" spans="1:23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</row>
    <row r="4775" spans="1:23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</row>
    <row r="4776" spans="1:23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</row>
    <row r="4777" spans="1:23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2" spans="1:23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</row>
    <row r="4793" spans="1:23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</row>
    <row r="4794" spans="1:23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</row>
    <row r="4795" spans="1:23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7" spans="1:23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</row>
    <row r="4798" spans="1:23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3" spans="1:23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</row>
    <row r="4804" spans="1:23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</row>
    <row r="4805" spans="1:23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</row>
    <row r="4806" spans="1:23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</row>
    <row r="4807" spans="1:23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</row>
    <row r="4808" spans="1:23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</row>
    <row r="4809" spans="1:23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</row>
    <row r="4810" spans="1:23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</row>
    <row r="4811" spans="1:23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</row>
    <row r="4812" spans="1:23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</row>
    <row r="4813" spans="1:23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</row>
    <row r="4814" spans="1:23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</row>
    <row r="4815" spans="1:23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</row>
    <row r="4816" spans="1:23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</row>
    <row r="4817" spans="1:23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</row>
    <row r="4818" spans="1:23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</row>
    <row r="4819" spans="1:23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</row>
    <row r="4820" spans="1:23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</row>
    <row r="4821" spans="1:23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</row>
    <row r="4822" spans="1:23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</row>
    <row r="4823" spans="1:23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</row>
    <row r="4824" spans="1:23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</row>
    <row r="4825" spans="1:23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</row>
    <row r="4826" spans="1:23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</row>
    <row r="4827" spans="1:23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</row>
    <row r="4828" spans="1:23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</row>
    <row r="4829" spans="1:23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</row>
    <row r="4830" spans="1:23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</row>
    <row r="4831" spans="1:23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</row>
    <row r="4832" spans="1:23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</row>
    <row r="4833" spans="1:23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</row>
    <row r="4834" spans="1:23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</row>
    <row r="4835" spans="1:23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</row>
    <row r="4836" spans="1:23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</row>
    <row r="4837" spans="1:23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</row>
    <row r="4838" spans="1:23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</row>
    <row r="4839" spans="1:23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</row>
    <row r="4840" spans="1:23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</row>
    <row r="4841" spans="1:23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</row>
    <row r="4842" spans="1:23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</row>
    <row r="4843" spans="1:23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</row>
    <row r="4844" spans="1:23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</row>
    <row r="4845" spans="1:23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</row>
    <row r="4846" spans="1:23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</row>
    <row r="4847" spans="1:23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</row>
    <row r="4848" spans="1:23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</row>
    <row r="4849" spans="1:23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</row>
    <row r="4850" spans="1:23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</row>
    <row r="4851" spans="1:23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</row>
    <row r="4852" spans="1:23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</row>
    <row r="4853" spans="1:23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</row>
    <row r="4854" spans="1:23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</row>
    <row r="4855" spans="1:23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</row>
    <row r="4856" spans="1:23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</row>
    <row r="4857" spans="1:23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59" spans="1:23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</row>
    <row r="4860" spans="1:23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876" spans="1:23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</row>
    <row r="4877" spans="1:23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</row>
    <row r="4878" spans="1:23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</row>
    <row r="4879" spans="1:23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</row>
    <row r="4880" spans="1:23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</row>
    <row r="4881" spans="1:23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</row>
    <row r="4882" spans="1:23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</row>
    <row r="4883" spans="1:23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</row>
    <row r="4884" spans="1:23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</row>
    <row r="4885" spans="1:23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</row>
    <row r="4886" spans="1:23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</row>
    <row r="4887" spans="1:23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</row>
    <row r="4888" spans="1:23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</row>
    <row r="4889" spans="1:23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</row>
    <row r="4890" spans="1:23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</row>
    <row r="4891" spans="1:23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</row>
    <row r="4892" spans="1:23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</row>
    <row r="4893" spans="1:23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</row>
    <row r="4894" spans="1:23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</row>
    <row r="4895" spans="1:23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</row>
    <row r="4896" spans="1:23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</row>
    <row r="4897" spans="1:23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</row>
    <row r="4898" spans="1:23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</row>
    <row r="4899" spans="1:23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</row>
    <row r="4900" spans="1:23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</row>
    <row r="4901" spans="1:23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</row>
    <row r="4902" spans="1:23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</row>
    <row r="4903" spans="1:23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3" spans="1:23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</row>
    <row r="4914" spans="1:23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</row>
    <row r="4915" spans="1:23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7" spans="1:23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</row>
    <row r="4918" spans="1:23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19" spans="1:23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</row>
    <row r="4920" spans="1:23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</row>
    <row r="4921" spans="1:23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</row>
    <row r="4922" spans="1:23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</row>
    <row r="4923" spans="1:23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</row>
    <row r="4924" spans="1:23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</row>
    <row r="4925" spans="1:23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</row>
    <row r="4926" spans="1:23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</row>
    <row r="4927" spans="1:23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23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</row>
    <row r="4930" spans="1:23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</row>
    <row r="4931" spans="1:23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</row>
    <row r="4932" spans="1:23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</row>
    <row r="4933" spans="1:23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</row>
    <row r="4934" spans="1:23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</row>
    <row r="4935" spans="1:23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</row>
    <row r="4936" spans="1:23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</row>
    <row r="4937" spans="1:23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</row>
    <row r="4938" spans="1:23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</row>
    <row r="4939" spans="1:23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</row>
    <row r="4940" spans="1:23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</row>
    <row r="4941" spans="1:23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</row>
    <row r="4942" spans="1:23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</row>
    <row r="4943" spans="1:23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</row>
    <row r="4944" spans="1:23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</row>
    <row r="4945" spans="1:23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</row>
    <row r="4946" spans="1:23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</row>
    <row r="4947" spans="1:23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</row>
    <row r="4948" spans="1:23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</row>
    <row r="4949" spans="1:23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52" spans="1:23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</row>
    <row r="4953" spans="1:23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</row>
    <row r="4954" spans="1:23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</row>
    <row r="4955" spans="1:23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</row>
    <row r="4956" spans="1:23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</row>
    <row r="4957" spans="1:23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</row>
    <row r="4958" spans="1:23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</row>
    <row r="4959" spans="1:23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</row>
    <row r="4960" spans="1:23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</row>
    <row r="4961" spans="1:23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</row>
    <row r="4962" spans="1:23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4963" spans="1:23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</row>
    <row r="4964" spans="1:23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</row>
    <row r="4965" spans="1:23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</row>
    <row r="4966" spans="1:23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</row>
    <row r="4967" spans="1:23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</row>
    <row r="4968" spans="1:23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</row>
    <row r="4969" spans="1:23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</row>
    <row r="4970" spans="1:23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</row>
    <row r="4971" spans="1:23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</row>
    <row r="4972" spans="1:23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</row>
    <row r="4973" spans="1:23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</row>
    <row r="4974" spans="1:23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</row>
    <row r="4975" spans="1:23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</row>
    <row r="4976" spans="1:23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</row>
    <row r="4977" spans="1:23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</row>
    <row r="4978" spans="1:23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</row>
    <row r="4979" spans="1:23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</row>
    <row r="4980" spans="1:23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</row>
    <row r="4981" spans="1:23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</row>
    <row r="4982" spans="1:23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</row>
    <row r="4983" spans="1:23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</row>
    <row r="4984" spans="1:23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</row>
    <row r="4985" spans="1:23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</row>
    <row r="4986" spans="1:23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</row>
    <row r="4987" spans="1:23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</row>
    <row r="4988" spans="1:23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</row>
    <row r="4989" spans="1:23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</row>
    <row r="4990" spans="1:23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</row>
    <row r="4991" spans="1:23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</row>
  </sheetData>
  <sheetProtection selectLockedCells="1"/>
  <autoFilter ref="A1:U302" xr:uid="{00000000-0009-0000-0000-000000000000}">
    <sortState xmlns:xlrd2="http://schemas.microsoft.com/office/spreadsheetml/2017/richdata2" ref="A2:U302">
      <sortCondition ref="B1:B302"/>
    </sortState>
  </autoFilter>
  <sortState xmlns:xlrd2="http://schemas.microsoft.com/office/spreadsheetml/2017/richdata2" ref="A2:W4991">
    <sortCondition ref="B2:B499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23</v>
      </c>
      <c r="B2" s="37"/>
      <c r="C2" s="37"/>
      <c r="D2" s="37"/>
      <c r="E2" s="38"/>
    </row>
    <row r="3" spans="1:5" x14ac:dyDescent="0.2">
      <c r="A3" s="10" t="s">
        <v>23</v>
      </c>
      <c r="B3" s="37"/>
      <c r="C3" s="37"/>
      <c r="D3" s="37"/>
      <c r="E3" s="38"/>
    </row>
    <row r="4" spans="1:5" x14ac:dyDescent="0.2">
      <c r="A4" s="10" t="s">
        <v>23</v>
      </c>
      <c r="B4" s="37"/>
      <c r="C4" s="37"/>
      <c r="D4" s="37"/>
      <c r="E4" s="38"/>
    </row>
    <row r="5" spans="1:5" x14ac:dyDescent="0.2">
      <c r="A5" s="10" t="s">
        <v>23</v>
      </c>
      <c r="B5" s="37"/>
      <c r="C5" s="37"/>
      <c r="D5" s="37"/>
      <c r="E5" s="38"/>
    </row>
    <row r="6" spans="1:5" x14ac:dyDescent="0.2">
      <c r="A6" s="10" t="s">
        <v>23</v>
      </c>
      <c r="B6" s="37"/>
      <c r="C6" s="37"/>
      <c r="D6" s="37"/>
      <c r="E6" s="38"/>
    </row>
    <row r="7" spans="1:5" x14ac:dyDescent="0.2">
      <c r="A7" s="10" t="s">
        <v>23</v>
      </c>
      <c r="B7" s="37"/>
      <c r="C7" s="37"/>
      <c r="D7" s="37"/>
      <c r="E7" s="38"/>
    </row>
    <row r="8" spans="1:5" x14ac:dyDescent="0.2">
      <c r="A8" s="10" t="s">
        <v>23</v>
      </c>
      <c r="B8" s="37"/>
      <c r="C8" s="37"/>
      <c r="D8" s="37"/>
      <c r="E8" s="38"/>
    </row>
    <row r="9" spans="1:5" x14ac:dyDescent="0.2">
      <c r="A9" s="10" t="s">
        <v>23</v>
      </c>
      <c r="B9" s="37"/>
      <c r="C9" s="37"/>
      <c r="D9" s="37"/>
      <c r="E9" s="38"/>
    </row>
    <row r="10" spans="1:5" x14ac:dyDescent="0.2">
      <c r="A10" s="10" t="s">
        <v>23</v>
      </c>
      <c r="B10" s="37"/>
      <c r="C10" s="37"/>
      <c r="D10" s="37"/>
      <c r="E10" s="38"/>
    </row>
    <row r="11" spans="1:5" x14ac:dyDescent="0.2">
      <c r="A11" s="10" t="s">
        <v>23</v>
      </c>
      <c r="B11" s="37"/>
      <c r="C11" s="37"/>
      <c r="D11" s="37"/>
      <c r="E11" s="38"/>
    </row>
    <row r="12" spans="1:5" x14ac:dyDescent="0.2">
      <c r="A12" s="10" t="s">
        <v>23</v>
      </c>
      <c r="B12" s="37"/>
      <c r="C12" s="37"/>
      <c r="D12" s="37"/>
      <c r="E12" s="38"/>
    </row>
    <row r="13" spans="1:5" x14ac:dyDescent="0.2">
      <c r="A13" s="10" t="s">
        <v>23</v>
      </c>
      <c r="B13" s="37"/>
      <c r="C13" s="37"/>
      <c r="D13" s="37"/>
      <c r="E13" s="38"/>
    </row>
    <row r="14" spans="1:5" x14ac:dyDescent="0.2">
      <c r="A14" s="10" t="s">
        <v>23</v>
      </c>
      <c r="B14" s="37"/>
      <c r="C14" s="37"/>
      <c r="D14" s="37"/>
      <c r="E14" s="38"/>
    </row>
    <row r="15" spans="1:5" x14ac:dyDescent="0.2">
      <c r="A15" s="10" t="s">
        <v>23</v>
      </c>
      <c r="B15" s="37"/>
      <c r="C15" s="37"/>
      <c r="D15" s="37"/>
      <c r="E15" s="38"/>
    </row>
    <row r="16" spans="1:5" x14ac:dyDescent="0.2">
      <c r="A16" s="10" t="s">
        <v>23</v>
      </c>
      <c r="B16" s="37"/>
      <c r="C16" s="37"/>
      <c r="D16" s="37"/>
      <c r="E16" s="38"/>
    </row>
    <row r="17" spans="1:5" x14ac:dyDescent="0.2">
      <c r="A17" s="10" t="s">
        <v>23</v>
      </c>
      <c r="B17" s="37"/>
      <c r="C17" s="37"/>
      <c r="D17" s="37"/>
      <c r="E17" s="38"/>
    </row>
    <row r="18" spans="1:5" x14ac:dyDescent="0.2">
      <c r="A18" s="10" t="s">
        <v>23</v>
      </c>
      <c r="B18" s="37"/>
      <c r="C18" s="37"/>
      <c r="D18" s="37"/>
      <c r="E18" s="38"/>
    </row>
    <row r="19" spans="1:5" x14ac:dyDescent="0.2">
      <c r="A19" s="10" t="s">
        <v>23</v>
      </c>
      <c r="B19" s="37"/>
      <c r="C19" s="37"/>
      <c r="D19" s="37"/>
      <c r="E19" s="38"/>
    </row>
    <row r="20" spans="1:5" x14ac:dyDescent="0.2">
      <c r="A20" s="10" t="s">
        <v>23</v>
      </c>
      <c r="B20" s="37"/>
      <c r="C20" s="37"/>
      <c r="D20" s="37"/>
      <c r="E20" s="38"/>
    </row>
    <row r="21" spans="1:5" x14ac:dyDescent="0.2">
      <c r="A21" s="10" t="s">
        <v>23</v>
      </c>
      <c r="B21" s="37"/>
      <c r="C21" s="37"/>
      <c r="D21" s="37"/>
      <c r="E21" s="38"/>
    </row>
    <row r="22" spans="1:5" x14ac:dyDescent="0.2">
      <c r="A22" s="10" t="s">
        <v>23</v>
      </c>
      <c r="B22" s="37"/>
      <c r="C22" s="37"/>
      <c r="D22" s="37"/>
      <c r="E22" s="38"/>
    </row>
    <row r="23" spans="1:5" x14ac:dyDescent="0.2">
      <c r="A23" s="10" t="s">
        <v>23</v>
      </c>
      <c r="B23" s="37"/>
      <c r="C23" s="37"/>
      <c r="D23" s="37"/>
      <c r="E23" s="38"/>
    </row>
    <row r="24" spans="1:5" x14ac:dyDescent="0.2">
      <c r="A24" s="10" t="s">
        <v>23</v>
      </c>
      <c r="B24" s="37"/>
      <c r="C24" s="37"/>
      <c r="D24" s="37"/>
      <c r="E24" s="38"/>
    </row>
    <row r="25" spans="1:5" x14ac:dyDescent="0.2">
      <c r="A25" s="10" t="s">
        <v>23</v>
      </c>
      <c r="B25" s="37"/>
      <c r="C25" s="37"/>
      <c r="D25" s="37"/>
      <c r="E25" s="38"/>
    </row>
    <row r="26" spans="1:5" x14ac:dyDescent="0.2">
      <c r="A26" s="10" t="s">
        <v>23</v>
      </c>
      <c r="B26" s="37"/>
      <c r="C26" s="37"/>
      <c r="D26" s="37"/>
      <c r="E26" s="38"/>
    </row>
    <row r="27" spans="1:5" x14ac:dyDescent="0.2">
      <c r="A27" s="10" t="s">
        <v>23</v>
      </c>
      <c r="B27" s="37"/>
      <c r="C27" s="37"/>
      <c r="D27" s="37"/>
      <c r="E27" s="38"/>
    </row>
    <row r="28" spans="1:5" x14ac:dyDescent="0.2">
      <c r="A28" s="10" t="s">
        <v>23</v>
      </c>
      <c r="B28" s="37"/>
      <c r="C28" s="37"/>
      <c r="D28" s="37"/>
      <c r="E28" s="38"/>
    </row>
    <row r="29" spans="1:5" x14ac:dyDescent="0.2">
      <c r="A29" s="10" t="s">
        <v>23</v>
      </c>
      <c r="B29" s="37"/>
      <c r="C29" s="37"/>
      <c r="D29" s="37"/>
      <c r="E29" s="38"/>
    </row>
    <row r="30" spans="1:5" x14ac:dyDescent="0.2">
      <c r="A30" s="10" t="s">
        <v>23</v>
      </c>
      <c r="B30" s="37"/>
      <c r="C30" s="37"/>
      <c r="D30" s="37"/>
      <c r="E30" s="38"/>
    </row>
    <row r="31" spans="1:5" x14ac:dyDescent="0.2">
      <c r="A31" s="10" t="s">
        <v>23</v>
      </c>
      <c r="B31" s="37"/>
      <c r="C31" s="37"/>
      <c r="D31" s="37"/>
      <c r="E31" s="38"/>
    </row>
    <row r="32" spans="1:5" x14ac:dyDescent="0.2">
      <c r="A32" s="10" t="s">
        <v>23</v>
      </c>
      <c r="B32" s="37"/>
      <c r="C32" s="37"/>
      <c r="D32" s="37"/>
      <c r="E32" s="38"/>
    </row>
    <row r="33" spans="1:5" x14ac:dyDescent="0.2">
      <c r="A33" s="10" t="s">
        <v>23</v>
      </c>
      <c r="B33" s="37"/>
      <c r="C33" s="37"/>
      <c r="D33" s="37"/>
      <c r="E33" s="38"/>
    </row>
    <row r="34" spans="1:5" x14ac:dyDescent="0.2">
      <c r="A34" s="10" t="s">
        <v>23</v>
      </c>
      <c r="B34" s="37"/>
      <c r="C34" s="37"/>
      <c r="D34" s="37"/>
      <c r="E34" s="38"/>
    </row>
    <row r="35" spans="1:5" x14ac:dyDescent="0.2">
      <c r="A35" s="10" t="s">
        <v>23</v>
      </c>
      <c r="B35" s="37"/>
      <c r="C35" s="37"/>
      <c r="D35" s="37"/>
      <c r="E35" s="38"/>
    </row>
    <row r="36" spans="1:5" x14ac:dyDescent="0.2">
      <c r="A36" s="10" t="s">
        <v>23</v>
      </c>
      <c r="B36" s="37"/>
      <c r="C36" s="37"/>
      <c r="D36" s="37"/>
      <c r="E36" s="38"/>
    </row>
    <row r="37" spans="1:5" x14ac:dyDescent="0.2">
      <c r="A37" s="10" t="s">
        <v>23</v>
      </c>
      <c r="B37" s="37"/>
      <c r="C37" s="37"/>
      <c r="D37" s="37"/>
      <c r="E37" s="38"/>
    </row>
    <row r="38" spans="1:5" x14ac:dyDescent="0.2">
      <c r="A38" s="10" t="s">
        <v>23</v>
      </c>
      <c r="B38" s="37"/>
      <c r="C38" s="37"/>
      <c r="D38" s="37"/>
      <c r="E38" s="38"/>
    </row>
    <row r="39" spans="1:5" x14ac:dyDescent="0.2">
      <c r="A39" s="10" t="s">
        <v>23</v>
      </c>
      <c r="B39" s="37"/>
      <c r="C39" s="37"/>
      <c r="D39" s="37"/>
      <c r="E39" s="38"/>
    </row>
    <row r="40" spans="1:5" x14ac:dyDescent="0.2">
      <c r="A40" s="10" t="s">
        <v>23</v>
      </c>
      <c r="B40" s="37"/>
      <c r="C40" s="37"/>
      <c r="D40" s="37"/>
      <c r="E40" s="38"/>
    </row>
    <row r="41" spans="1:5" x14ac:dyDescent="0.2">
      <c r="A41" s="10" t="s">
        <v>23</v>
      </c>
      <c r="B41" s="37"/>
      <c r="C41" s="37"/>
      <c r="D41" s="37"/>
      <c r="E41" s="38"/>
    </row>
    <row r="42" spans="1:5" x14ac:dyDescent="0.2">
      <c r="A42" s="10" t="s">
        <v>23</v>
      </c>
      <c r="B42" s="37"/>
      <c r="C42" s="37"/>
      <c r="D42" s="37"/>
      <c r="E42" s="38"/>
    </row>
    <row r="43" spans="1:5" x14ac:dyDescent="0.2">
      <c r="A43" s="10" t="s">
        <v>23</v>
      </c>
      <c r="B43" s="37"/>
      <c r="C43" s="37"/>
      <c r="D43" s="37"/>
      <c r="E43" s="38"/>
    </row>
    <row r="44" spans="1:5" x14ac:dyDescent="0.2">
      <c r="A44" s="10" t="s">
        <v>23</v>
      </c>
      <c r="B44" s="37"/>
      <c r="C44" s="37"/>
      <c r="D44" s="37"/>
      <c r="E44" s="38"/>
    </row>
    <row r="45" spans="1:5" x14ac:dyDescent="0.2">
      <c r="A45" s="10" t="s">
        <v>23</v>
      </c>
      <c r="B45" s="37"/>
      <c r="C45" s="37"/>
      <c r="D45" s="37"/>
      <c r="E45" s="38"/>
    </row>
    <row r="46" spans="1:5" x14ac:dyDescent="0.2">
      <c r="A46" s="10" t="s">
        <v>23</v>
      </c>
      <c r="B46" s="37"/>
      <c r="C46" s="37"/>
      <c r="D46" s="37"/>
      <c r="E46" s="38"/>
    </row>
    <row r="47" spans="1:5" x14ac:dyDescent="0.2">
      <c r="A47" s="10" t="s">
        <v>23</v>
      </c>
      <c r="B47" s="37"/>
      <c r="C47" s="37"/>
      <c r="D47" s="37"/>
      <c r="E47" s="38"/>
    </row>
    <row r="48" spans="1:5" x14ac:dyDescent="0.2">
      <c r="A48" s="10" t="s">
        <v>23</v>
      </c>
      <c r="B48" s="37"/>
      <c r="C48" s="37"/>
      <c r="D48" s="37"/>
      <c r="E48" s="38"/>
    </row>
    <row r="49" spans="1:5" x14ac:dyDescent="0.2">
      <c r="A49" s="10" t="s">
        <v>23</v>
      </c>
      <c r="B49" s="37"/>
      <c r="C49" s="37"/>
      <c r="D49" s="37"/>
      <c r="E49" s="38"/>
    </row>
    <row r="50" spans="1:5" x14ac:dyDescent="0.2">
      <c r="A50" s="10" t="s">
        <v>23</v>
      </c>
      <c r="B50" s="37"/>
      <c r="C50" s="37"/>
      <c r="D50" s="37"/>
      <c r="E50" s="38"/>
    </row>
    <row r="51" spans="1:5" x14ac:dyDescent="0.2">
      <c r="A51" s="10" t="s">
        <v>23</v>
      </c>
      <c r="B51" s="37"/>
      <c r="C51" s="37"/>
      <c r="D51" s="37"/>
      <c r="E51" s="38"/>
    </row>
    <row r="52" spans="1:5" x14ac:dyDescent="0.2">
      <c r="A52" s="10" t="s">
        <v>23</v>
      </c>
      <c r="B52" s="37"/>
      <c r="C52" s="37"/>
      <c r="D52" s="37"/>
      <c r="E52" s="38"/>
    </row>
    <row r="53" spans="1:5" x14ac:dyDescent="0.2">
      <c r="A53" s="10" t="s">
        <v>23</v>
      </c>
      <c r="B53" s="37"/>
      <c r="C53" s="37"/>
      <c r="D53" s="37"/>
      <c r="E53" s="38"/>
    </row>
    <row r="54" spans="1:5" x14ac:dyDescent="0.2">
      <c r="A54" s="10" t="s">
        <v>23</v>
      </c>
      <c r="B54" s="37"/>
      <c r="C54" s="37"/>
      <c r="D54" s="37"/>
      <c r="E54" s="38"/>
    </row>
    <row r="55" spans="1:5" x14ac:dyDescent="0.2">
      <c r="A55" s="10" t="s">
        <v>23</v>
      </c>
      <c r="B55" s="37"/>
      <c r="C55" s="37"/>
      <c r="D55" s="37"/>
      <c r="E55" s="38"/>
    </row>
    <row r="56" spans="1:5" x14ac:dyDescent="0.2">
      <c r="A56" s="10" t="s">
        <v>23</v>
      </c>
      <c r="B56" s="37"/>
      <c r="C56" s="37"/>
      <c r="D56" s="37"/>
      <c r="E56" s="38"/>
    </row>
    <row r="57" spans="1:5" x14ac:dyDescent="0.2">
      <c r="A57" s="10" t="s">
        <v>23</v>
      </c>
      <c r="B57" s="37"/>
      <c r="C57" s="37"/>
      <c r="D57" s="37"/>
      <c r="E57" s="38"/>
    </row>
    <row r="58" spans="1:5" x14ac:dyDescent="0.2">
      <c r="A58" s="10" t="s">
        <v>23</v>
      </c>
      <c r="B58" s="37"/>
      <c r="C58" s="37"/>
      <c r="D58" s="37"/>
      <c r="E58" s="38"/>
    </row>
    <row r="59" spans="1:5" x14ac:dyDescent="0.2">
      <c r="A59" s="10" t="s">
        <v>23</v>
      </c>
      <c r="B59" s="37"/>
      <c r="C59" s="37"/>
      <c r="D59" s="37"/>
      <c r="E59" s="38"/>
    </row>
    <row r="60" spans="1:5" x14ac:dyDescent="0.2">
      <c r="A60" s="10" t="s">
        <v>23</v>
      </c>
      <c r="B60" s="37"/>
      <c r="C60" s="37"/>
      <c r="D60" s="37"/>
      <c r="E60" s="38"/>
    </row>
    <row r="61" spans="1:5" x14ac:dyDescent="0.2">
      <c r="A61" s="10" t="s">
        <v>23</v>
      </c>
      <c r="B61" s="37"/>
      <c r="C61" s="37"/>
      <c r="D61" s="37"/>
      <c r="E61" s="38"/>
    </row>
    <row r="62" spans="1:5" x14ac:dyDescent="0.2">
      <c r="A62" s="10" t="s">
        <v>23</v>
      </c>
      <c r="B62" s="37"/>
      <c r="C62" s="37"/>
      <c r="D62" s="37"/>
      <c r="E62" s="38"/>
    </row>
    <row r="63" spans="1:5" x14ac:dyDescent="0.2">
      <c r="A63" s="10" t="s">
        <v>23</v>
      </c>
      <c r="B63" s="37"/>
      <c r="C63" s="37"/>
      <c r="D63" s="37"/>
      <c r="E63" s="38"/>
    </row>
    <row r="64" spans="1:5" x14ac:dyDescent="0.2">
      <c r="A64" s="10" t="s">
        <v>23</v>
      </c>
      <c r="B64" s="37"/>
      <c r="C64" s="37"/>
      <c r="D64" s="37"/>
      <c r="E64" s="38"/>
    </row>
    <row r="65" spans="1:5" x14ac:dyDescent="0.2">
      <c r="A65" s="10" t="s">
        <v>23</v>
      </c>
      <c r="B65" s="37"/>
      <c r="C65" s="37"/>
      <c r="D65" s="37"/>
      <c r="E65" s="38"/>
    </row>
    <row r="66" spans="1:5" x14ac:dyDescent="0.2">
      <c r="A66" s="10" t="s">
        <v>23</v>
      </c>
      <c r="B66" s="37"/>
      <c r="C66" s="37"/>
      <c r="D66" s="37"/>
      <c r="E66" s="38"/>
    </row>
    <row r="67" spans="1:5" x14ac:dyDescent="0.2">
      <c r="A67" s="10" t="s">
        <v>23</v>
      </c>
      <c r="B67" s="37"/>
      <c r="C67" s="37"/>
      <c r="D67" s="37"/>
      <c r="E67" s="38"/>
    </row>
    <row r="68" spans="1:5" x14ac:dyDescent="0.2">
      <c r="A68" s="10" t="s">
        <v>23</v>
      </c>
      <c r="B68" s="37"/>
      <c r="C68" s="37"/>
      <c r="D68" s="37"/>
      <c r="E68" s="38"/>
    </row>
    <row r="69" spans="1:5" x14ac:dyDescent="0.2">
      <c r="A69" s="10" t="s">
        <v>23</v>
      </c>
      <c r="B69" s="37"/>
      <c r="C69" s="37"/>
      <c r="D69" s="37"/>
      <c r="E69" s="38"/>
    </row>
    <row r="70" spans="1:5" x14ac:dyDescent="0.2">
      <c r="A70" s="10" t="s">
        <v>23</v>
      </c>
      <c r="B70" s="37"/>
      <c r="C70" s="37"/>
      <c r="D70" s="37"/>
      <c r="E70" s="38"/>
    </row>
    <row r="71" spans="1:5" x14ac:dyDescent="0.2">
      <c r="A71" s="10" t="s">
        <v>23</v>
      </c>
      <c r="B71" s="37"/>
      <c r="C71" s="37"/>
      <c r="D71" s="37"/>
      <c r="E71" s="38"/>
    </row>
    <row r="72" spans="1:5" x14ac:dyDescent="0.2">
      <c r="A72" s="10" t="s">
        <v>23</v>
      </c>
      <c r="B72" s="37"/>
      <c r="C72" s="37"/>
      <c r="D72" s="37"/>
      <c r="E72" s="38"/>
    </row>
    <row r="73" spans="1:5" x14ac:dyDescent="0.2">
      <c r="A73" s="10" t="s">
        <v>23</v>
      </c>
      <c r="B73" s="37"/>
      <c r="C73" s="37"/>
      <c r="D73" s="37"/>
      <c r="E73" s="38"/>
    </row>
    <row r="74" spans="1:5" x14ac:dyDescent="0.2">
      <c r="A74" s="10" t="s">
        <v>23</v>
      </c>
      <c r="B74" s="37"/>
      <c r="C74" s="37"/>
      <c r="D74" s="37"/>
      <c r="E74" s="38"/>
    </row>
    <row r="75" spans="1:5" x14ac:dyDescent="0.2">
      <c r="A75" s="10" t="s">
        <v>23</v>
      </c>
      <c r="B75" s="37"/>
      <c r="C75" s="37"/>
      <c r="D75" s="37"/>
      <c r="E75" s="38"/>
    </row>
    <row r="76" spans="1:5" x14ac:dyDescent="0.2">
      <c r="A76" s="10" t="s">
        <v>23</v>
      </c>
      <c r="B76" s="37"/>
      <c r="C76" s="37"/>
      <c r="D76" s="37"/>
      <c r="E76" s="38"/>
    </row>
    <row r="77" spans="1:5" x14ac:dyDescent="0.2">
      <c r="A77" s="10" t="s">
        <v>23</v>
      </c>
      <c r="B77" s="37"/>
      <c r="C77" s="37"/>
      <c r="D77" s="37"/>
      <c r="E77" s="38"/>
    </row>
    <row r="78" spans="1:5" x14ac:dyDescent="0.2">
      <c r="A78" s="10" t="s">
        <v>23</v>
      </c>
      <c r="B78" s="37"/>
      <c r="C78" s="37"/>
      <c r="D78" s="37"/>
      <c r="E78" s="38"/>
    </row>
    <row r="79" spans="1:5" x14ac:dyDescent="0.2">
      <c r="A79" s="10" t="s">
        <v>23</v>
      </c>
      <c r="B79" s="37"/>
      <c r="C79" s="37"/>
      <c r="D79" s="37"/>
      <c r="E79" s="38"/>
    </row>
    <row r="80" spans="1:5" x14ac:dyDescent="0.2">
      <c r="A80" s="10" t="s">
        <v>23</v>
      </c>
      <c r="B80" s="37"/>
      <c r="C80" s="37"/>
      <c r="D80" s="37"/>
      <c r="E80" s="38"/>
    </row>
    <row r="81" spans="1:5" x14ac:dyDescent="0.2">
      <c r="A81" s="10" t="s">
        <v>23</v>
      </c>
      <c r="B81" s="37"/>
      <c r="C81" s="37"/>
      <c r="D81" s="37"/>
      <c r="E81" s="38"/>
    </row>
    <row r="82" spans="1:5" x14ac:dyDescent="0.2">
      <c r="A82" s="10" t="s">
        <v>23</v>
      </c>
      <c r="B82" s="37"/>
      <c r="C82" s="37"/>
      <c r="D82" s="37"/>
      <c r="E82" s="38"/>
    </row>
    <row r="83" spans="1:5" x14ac:dyDescent="0.2">
      <c r="A83" s="10" t="s">
        <v>23</v>
      </c>
      <c r="B83" s="37"/>
      <c r="C83" s="37"/>
      <c r="D83" s="37"/>
      <c r="E83" s="38"/>
    </row>
    <row r="84" spans="1:5" x14ac:dyDescent="0.2">
      <c r="A84" s="10" t="s">
        <v>23</v>
      </c>
      <c r="B84" s="37"/>
      <c r="C84" s="37"/>
      <c r="D84" s="37"/>
      <c r="E84" s="38"/>
    </row>
    <row r="85" spans="1:5" x14ac:dyDescent="0.2">
      <c r="A85" s="10" t="s">
        <v>23</v>
      </c>
      <c r="B85" s="37"/>
      <c r="C85" s="37"/>
      <c r="D85" s="37"/>
      <c r="E85" s="38"/>
    </row>
    <row r="86" spans="1:5" x14ac:dyDescent="0.2">
      <c r="A86" s="10" t="s">
        <v>23</v>
      </c>
      <c r="B86" s="37"/>
      <c r="C86" s="37"/>
      <c r="D86" s="37"/>
      <c r="E86" s="38"/>
    </row>
    <row r="87" spans="1:5" x14ac:dyDescent="0.2">
      <c r="A87" s="10" t="s">
        <v>23</v>
      </c>
      <c r="B87" s="37"/>
      <c r="C87" s="37"/>
      <c r="D87" s="37"/>
      <c r="E87" s="38"/>
    </row>
    <row r="88" spans="1:5" x14ac:dyDescent="0.2">
      <c r="A88" s="10" t="s">
        <v>23</v>
      </c>
      <c r="B88" s="37"/>
      <c r="C88" s="37"/>
      <c r="D88" s="37"/>
      <c r="E88" s="38"/>
    </row>
    <row r="89" spans="1:5" x14ac:dyDescent="0.2">
      <c r="A89" s="10" t="s">
        <v>23</v>
      </c>
      <c r="B89" s="37"/>
      <c r="C89" s="37"/>
      <c r="D89" s="37"/>
      <c r="E89" s="38"/>
    </row>
    <row r="90" spans="1:5" x14ac:dyDescent="0.2">
      <c r="A90" s="10" t="s">
        <v>23</v>
      </c>
      <c r="B90" s="37"/>
      <c r="C90" s="37"/>
      <c r="D90" s="37"/>
      <c r="E90" s="38"/>
    </row>
    <row r="91" spans="1:5" x14ac:dyDescent="0.2">
      <c r="A91" s="10" t="s">
        <v>23</v>
      </c>
      <c r="B91" s="37"/>
      <c r="C91" s="37"/>
      <c r="D91" s="37"/>
      <c r="E91" s="38"/>
    </row>
    <row r="92" spans="1:5" x14ac:dyDescent="0.2">
      <c r="A92" s="10" t="s">
        <v>23</v>
      </c>
      <c r="B92" s="37"/>
      <c r="C92" s="37"/>
      <c r="D92" s="37"/>
      <c r="E92" s="38"/>
    </row>
    <row r="93" spans="1:5" x14ac:dyDescent="0.2">
      <c r="A93" s="10" t="s">
        <v>23</v>
      </c>
      <c r="B93" s="37"/>
      <c r="C93" s="37"/>
      <c r="D93" s="37"/>
      <c r="E93" s="38"/>
    </row>
    <row r="94" spans="1:5" x14ac:dyDescent="0.2">
      <c r="A94" s="10" t="s">
        <v>23</v>
      </c>
      <c r="B94" s="37"/>
      <c r="C94" s="37"/>
      <c r="D94" s="37"/>
      <c r="E94" s="38"/>
    </row>
    <row r="95" spans="1:5" x14ac:dyDescent="0.2">
      <c r="A95" s="10" t="s">
        <v>23</v>
      </c>
      <c r="B95" s="37"/>
      <c r="C95" s="37"/>
      <c r="D95" s="37"/>
      <c r="E95" s="38"/>
    </row>
    <row r="96" spans="1:5" x14ac:dyDescent="0.2">
      <c r="A96" s="10" t="s">
        <v>23</v>
      </c>
      <c r="B96" s="37"/>
      <c r="C96" s="37"/>
      <c r="D96" s="37"/>
      <c r="E96" s="38"/>
    </row>
    <row r="97" spans="1:5" x14ac:dyDescent="0.2">
      <c r="A97" s="10" t="s">
        <v>23</v>
      </c>
      <c r="B97" s="37"/>
      <c r="C97" s="37"/>
      <c r="D97" s="37"/>
      <c r="E97" s="38"/>
    </row>
    <row r="98" spans="1:5" x14ac:dyDescent="0.2">
      <c r="A98" s="10" t="s">
        <v>23</v>
      </c>
      <c r="B98" s="37"/>
      <c r="C98" s="37"/>
      <c r="D98" s="37"/>
      <c r="E98" s="38"/>
    </row>
    <row r="99" spans="1:5" x14ac:dyDescent="0.2">
      <c r="A99" s="10" t="s">
        <v>23</v>
      </c>
      <c r="B99" s="37"/>
      <c r="C99" s="37"/>
      <c r="D99" s="37"/>
      <c r="E99" s="38"/>
    </row>
    <row r="100" spans="1:5" x14ac:dyDescent="0.2">
      <c r="A100" s="10" t="s">
        <v>23</v>
      </c>
      <c r="B100" s="37"/>
      <c r="C100" s="37"/>
      <c r="D100" s="37"/>
      <c r="E100" s="38"/>
    </row>
    <row r="101" spans="1:5" x14ac:dyDescent="0.2">
      <c r="A101" s="10" t="s">
        <v>23</v>
      </c>
      <c r="B101" s="37"/>
      <c r="C101" s="37"/>
      <c r="D101" s="37"/>
      <c r="E101" s="38"/>
    </row>
    <row r="102" spans="1:5" x14ac:dyDescent="0.2">
      <c r="A102" s="10" t="s">
        <v>23</v>
      </c>
      <c r="B102" s="37"/>
      <c r="C102" s="37"/>
      <c r="D102" s="37"/>
      <c r="E102" s="38"/>
    </row>
    <row r="103" spans="1:5" x14ac:dyDescent="0.2">
      <c r="A103" s="10" t="s">
        <v>23</v>
      </c>
      <c r="B103" s="37"/>
      <c r="C103" s="37"/>
      <c r="D103" s="37"/>
      <c r="E103" s="38"/>
    </row>
    <row r="104" spans="1:5" x14ac:dyDescent="0.2">
      <c r="A104" s="10" t="s">
        <v>23</v>
      </c>
      <c r="B104" s="37"/>
      <c r="C104" s="37"/>
      <c r="D104" s="37"/>
      <c r="E104" s="38"/>
    </row>
    <row r="105" spans="1:5" x14ac:dyDescent="0.2">
      <c r="A105" s="10" t="s">
        <v>23</v>
      </c>
      <c r="B105" s="37"/>
      <c r="C105" s="37"/>
      <c r="D105" s="37"/>
      <c r="E105" s="38"/>
    </row>
    <row r="106" spans="1:5" x14ac:dyDescent="0.2">
      <c r="A106" s="10" t="s">
        <v>23</v>
      </c>
      <c r="B106" s="37"/>
      <c r="C106" s="37"/>
      <c r="D106" s="37"/>
      <c r="E106" s="38"/>
    </row>
    <row r="107" spans="1:5" x14ac:dyDescent="0.2">
      <c r="A107" s="10" t="s">
        <v>23</v>
      </c>
      <c r="B107" s="37"/>
      <c r="C107" s="37"/>
      <c r="D107" s="37"/>
      <c r="E107" s="38"/>
    </row>
    <row r="108" spans="1:5" x14ac:dyDescent="0.2">
      <c r="A108" s="10" t="s">
        <v>23</v>
      </c>
      <c r="B108" s="37"/>
      <c r="C108" s="37"/>
      <c r="D108" s="37"/>
      <c r="E108" s="38"/>
    </row>
    <row r="109" spans="1:5" x14ac:dyDescent="0.2">
      <c r="A109" s="10" t="s">
        <v>23</v>
      </c>
      <c r="B109" s="37"/>
      <c r="C109" s="37"/>
      <c r="D109" s="37"/>
      <c r="E109" s="38"/>
    </row>
    <row r="110" spans="1:5" x14ac:dyDescent="0.2">
      <c r="A110" s="10" t="s">
        <v>23</v>
      </c>
      <c r="B110" s="37"/>
      <c r="C110" s="37"/>
      <c r="D110" s="37"/>
      <c r="E110" s="38"/>
    </row>
    <row r="111" spans="1:5" x14ac:dyDescent="0.2">
      <c r="A111" s="10" t="s">
        <v>23</v>
      </c>
      <c r="B111" s="37"/>
      <c r="C111" s="37"/>
      <c r="D111" s="37"/>
      <c r="E111" s="38"/>
    </row>
    <row r="112" spans="1:5" x14ac:dyDescent="0.2">
      <c r="A112" s="10" t="s">
        <v>23</v>
      </c>
      <c r="B112" s="37"/>
      <c r="C112" s="37"/>
      <c r="D112" s="37"/>
      <c r="E112" s="38"/>
    </row>
    <row r="113" spans="1:5" x14ac:dyDescent="0.2">
      <c r="A113" s="10" t="s">
        <v>23</v>
      </c>
      <c r="B113" s="37"/>
      <c r="C113" s="37"/>
      <c r="D113" s="37"/>
      <c r="E113" s="38"/>
    </row>
    <row r="114" spans="1:5" x14ac:dyDescent="0.2">
      <c r="A114" s="10" t="s">
        <v>23</v>
      </c>
      <c r="B114" s="37"/>
      <c r="C114" s="37"/>
      <c r="D114" s="37"/>
      <c r="E114" s="38"/>
    </row>
    <row r="115" spans="1:5" x14ac:dyDescent="0.2">
      <c r="A115" s="10" t="s">
        <v>23</v>
      </c>
      <c r="B115" s="37"/>
      <c r="C115" s="37"/>
      <c r="D115" s="37"/>
      <c r="E115" s="38"/>
    </row>
    <row r="116" spans="1:5" x14ac:dyDescent="0.2">
      <c r="A116" s="10" t="s">
        <v>23</v>
      </c>
      <c r="B116" s="37"/>
      <c r="C116" s="37"/>
      <c r="D116" s="37"/>
      <c r="E116" s="38"/>
    </row>
    <row r="117" spans="1:5" x14ac:dyDescent="0.2">
      <c r="A117" s="10" t="s">
        <v>23</v>
      </c>
      <c r="B117" s="37"/>
      <c r="C117" s="37"/>
      <c r="D117" s="37"/>
      <c r="E117" s="38"/>
    </row>
    <row r="118" spans="1:5" x14ac:dyDescent="0.2">
      <c r="A118" s="10" t="s">
        <v>23</v>
      </c>
      <c r="B118" s="37"/>
      <c r="C118" s="37"/>
      <c r="D118" s="37"/>
      <c r="E118" s="38"/>
    </row>
    <row r="119" spans="1:5" x14ac:dyDescent="0.2">
      <c r="A119" s="10" t="s">
        <v>23</v>
      </c>
      <c r="B119" s="37"/>
      <c r="C119" s="37"/>
      <c r="D119" s="37"/>
      <c r="E119" s="38"/>
    </row>
    <row r="120" spans="1:5" x14ac:dyDescent="0.2">
      <c r="A120" s="10" t="s">
        <v>23</v>
      </c>
      <c r="B120" s="37"/>
      <c r="C120" s="37"/>
      <c r="D120" s="37"/>
      <c r="E120" s="38"/>
    </row>
    <row r="121" spans="1:5" x14ac:dyDescent="0.2">
      <c r="A121" s="10" t="s">
        <v>23</v>
      </c>
      <c r="B121" s="37"/>
      <c r="C121" s="37"/>
      <c r="D121" s="37"/>
      <c r="E121" s="38"/>
    </row>
    <row r="122" spans="1:5" x14ac:dyDescent="0.2">
      <c r="A122" s="10" t="s">
        <v>23</v>
      </c>
      <c r="B122" s="37"/>
      <c r="C122" s="37"/>
      <c r="D122" s="37"/>
      <c r="E122" s="38"/>
    </row>
    <row r="123" spans="1:5" x14ac:dyDescent="0.2">
      <c r="A123" s="10" t="s">
        <v>23</v>
      </c>
      <c r="B123" s="37"/>
      <c r="C123" s="37"/>
      <c r="D123" s="37"/>
      <c r="E123" s="38"/>
    </row>
    <row r="124" spans="1:5" x14ac:dyDescent="0.2">
      <c r="A124" s="10" t="s">
        <v>23</v>
      </c>
      <c r="B124" s="37"/>
      <c r="C124" s="37"/>
      <c r="D124" s="37"/>
      <c r="E124" s="38"/>
    </row>
    <row r="125" spans="1:5" x14ac:dyDescent="0.2">
      <c r="A125" s="10" t="s">
        <v>23</v>
      </c>
      <c r="B125" s="37"/>
      <c r="C125" s="37"/>
      <c r="D125" s="37"/>
      <c r="E125" s="38"/>
    </row>
    <row r="126" spans="1:5" x14ac:dyDescent="0.2">
      <c r="A126" s="10" t="s">
        <v>23</v>
      </c>
      <c r="B126" s="37"/>
      <c r="C126" s="37"/>
      <c r="D126" s="37"/>
      <c r="E126" s="38"/>
    </row>
    <row r="127" spans="1:5" x14ac:dyDescent="0.2">
      <c r="A127" s="10" t="s">
        <v>23</v>
      </c>
      <c r="B127" s="37"/>
      <c r="C127" s="37"/>
      <c r="D127" s="37"/>
      <c r="E127" s="38"/>
    </row>
    <row r="128" spans="1:5" x14ac:dyDescent="0.2">
      <c r="A128" s="10" t="s">
        <v>23</v>
      </c>
      <c r="B128" s="37"/>
      <c r="C128" s="37"/>
      <c r="D128" s="37"/>
      <c r="E128" s="38"/>
    </row>
    <row r="129" spans="1:7" x14ac:dyDescent="0.2">
      <c r="A129" s="10" t="s">
        <v>23</v>
      </c>
      <c r="B129" s="37"/>
      <c r="C129" s="37"/>
      <c r="D129" s="37"/>
      <c r="E129" s="38"/>
    </row>
    <row r="130" spans="1:7" x14ac:dyDescent="0.2">
      <c r="A130" s="10" t="s">
        <v>23</v>
      </c>
      <c r="B130" s="37"/>
      <c r="C130" s="37"/>
      <c r="D130" s="37"/>
      <c r="E130" s="38"/>
    </row>
    <row r="131" spans="1:7" x14ac:dyDescent="0.2">
      <c r="A131" s="10" t="s">
        <v>23</v>
      </c>
      <c r="B131" s="37"/>
      <c r="C131" s="37"/>
      <c r="D131" s="37"/>
      <c r="E131" s="38"/>
    </row>
    <row r="132" spans="1:7" x14ac:dyDescent="0.2">
      <c r="A132" s="10" t="s">
        <v>23</v>
      </c>
      <c r="B132" s="37"/>
      <c r="C132" s="37"/>
      <c r="D132" s="37"/>
      <c r="E132" s="38"/>
    </row>
    <row r="133" spans="1:7" x14ac:dyDescent="0.2">
      <c r="A133" s="10" t="s">
        <v>23</v>
      </c>
      <c r="B133" s="37"/>
      <c r="C133" s="37"/>
      <c r="D133" s="37"/>
      <c r="E133" s="38"/>
    </row>
    <row r="134" spans="1:7" x14ac:dyDescent="0.2">
      <c r="A134" s="10" t="s">
        <v>23</v>
      </c>
      <c r="B134" s="37"/>
      <c r="C134" s="37"/>
      <c r="D134" s="37"/>
      <c r="E134" s="38"/>
    </row>
    <row r="135" spans="1:7" x14ac:dyDescent="0.2">
      <c r="A135" s="10" t="s">
        <v>23</v>
      </c>
      <c r="B135" s="37"/>
      <c r="C135" s="37"/>
      <c r="D135" s="37"/>
      <c r="E135" s="38"/>
    </row>
    <row r="136" spans="1:7" x14ac:dyDescent="0.2">
      <c r="A136" s="10" t="s">
        <v>23</v>
      </c>
      <c r="B136" s="37"/>
      <c r="C136" s="37"/>
      <c r="D136" s="37"/>
      <c r="E136" s="38"/>
    </row>
    <row r="137" spans="1:7" x14ac:dyDescent="0.2">
      <c r="A137" s="10" t="s">
        <v>23</v>
      </c>
      <c r="B137" s="37"/>
      <c r="C137" s="37"/>
      <c r="D137" s="37"/>
      <c r="E137" s="38"/>
    </row>
    <row r="138" spans="1:7" x14ac:dyDescent="0.2">
      <c r="A138" s="10" t="s">
        <v>23</v>
      </c>
      <c r="B138" s="37"/>
      <c r="C138" s="37"/>
      <c r="D138" s="37"/>
      <c r="E138" s="38"/>
    </row>
    <row r="139" spans="1:7" x14ac:dyDescent="0.2">
      <c r="A139" s="10" t="s">
        <v>23</v>
      </c>
      <c r="B139" s="37"/>
      <c r="C139" s="37"/>
      <c r="D139" s="37"/>
      <c r="E139" s="38"/>
    </row>
    <row r="140" spans="1:7" x14ac:dyDescent="0.2">
      <c r="A140" s="10" t="s">
        <v>23</v>
      </c>
      <c r="B140" s="37"/>
      <c r="C140" s="37"/>
      <c r="D140" s="37"/>
      <c r="E140" s="38"/>
    </row>
    <row r="141" spans="1:7" x14ac:dyDescent="0.2">
      <c r="A141" s="10" t="s">
        <v>23</v>
      </c>
      <c r="B141" s="37"/>
      <c r="C141" s="37"/>
      <c r="D141" s="37"/>
      <c r="E141" s="38"/>
    </row>
    <row r="142" spans="1:7" x14ac:dyDescent="0.2">
      <c r="A142" s="10" t="s">
        <v>23</v>
      </c>
      <c r="B142" s="37"/>
      <c r="C142" s="37"/>
      <c r="D142" s="37"/>
      <c r="E142" s="38"/>
    </row>
    <row r="143" spans="1:7" x14ac:dyDescent="0.2">
      <c r="A143" s="10" t="s">
        <v>23</v>
      </c>
      <c r="B143" s="37"/>
      <c r="C143" s="37"/>
      <c r="D143" s="37"/>
      <c r="E143" s="38"/>
      <c r="G143" s="12"/>
    </row>
    <row r="144" spans="1:7" x14ac:dyDescent="0.2">
      <c r="A144" s="10" t="s">
        <v>23</v>
      </c>
      <c r="B144" s="37"/>
      <c r="C144" s="37"/>
      <c r="D144" s="37"/>
      <c r="E144" s="38"/>
    </row>
    <row r="145" spans="1:5" x14ac:dyDescent="0.2">
      <c r="A145" s="10" t="s">
        <v>23</v>
      </c>
      <c r="B145" s="37"/>
      <c r="C145" s="37"/>
      <c r="D145" s="37"/>
      <c r="E145" s="38"/>
    </row>
    <row r="146" spans="1:5" x14ac:dyDescent="0.2">
      <c r="A146" s="10" t="s">
        <v>23</v>
      </c>
      <c r="B146" s="37"/>
      <c r="C146" s="37"/>
      <c r="D146" s="37"/>
      <c r="E146" s="38"/>
    </row>
    <row r="147" spans="1:5" x14ac:dyDescent="0.2">
      <c r="A147" s="10" t="s">
        <v>23</v>
      </c>
      <c r="B147" s="37"/>
      <c r="C147" s="37"/>
      <c r="D147" s="37"/>
      <c r="E147" s="38"/>
    </row>
    <row r="148" spans="1:5" x14ac:dyDescent="0.2">
      <c r="A148" s="10" t="s">
        <v>23</v>
      </c>
      <c r="B148" s="37"/>
      <c r="C148" s="37"/>
      <c r="D148" s="37"/>
      <c r="E148" s="38"/>
    </row>
    <row r="149" spans="1:5" x14ac:dyDescent="0.2">
      <c r="A149" s="10" t="s">
        <v>23</v>
      </c>
      <c r="B149" s="37"/>
      <c r="C149" s="37"/>
      <c r="D149" s="37"/>
      <c r="E149" s="38"/>
    </row>
    <row r="150" spans="1:5" x14ac:dyDescent="0.2">
      <c r="A150" s="10" t="s">
        <v>23</v>
      </c>
      <c r="B150" s="37"/>
      <c r="C150" s="37"/>
      <c r="D150" s="37"/>
      <c r="E150" s="38"/>
    </row>
    <row r="151" spans="1:5" x14ac:dyDescent="0.2">
      <c r="A151" s="10" t="s">
        <v>23</v>
      </c>
      <c r="B151" s="37"/>
      <c r="C151" s="37"/>
      <c r="D151" s="37"/>
      <c r="E151" s="38"/>
    </row>
    <row r="152" spans="1:5" x14ac:dyDescent="0.2">
      <c r="A152" s="10" t="s">
        <v>23</v>
      </c>
      <c r="B152" s="37"/>
      <c r="C152" s="37"/>
      <c r="D152" s="37"/>
      <c r="E152" s="38"/>
    </row>
    <row r="153" spans="1:5" x14ac:dyDescent="0.2">
      <c r="A153" s="10" t="s">
        <v>23</v>
      </c>
      <c r="B153" s="37"/>
      <c r="C153" s="37"/>
      <c r="D153" s="37"/>
      <c r="E153" s="38"/>
    </row>
    <row r="154" spans="1:5" x14ac:dyDescent="0.2">
      <c r="A154" s="10" t="s">
        <v>23</v>
      </c>
      <c r="B154" s="37"/>
      <c r="C154" s="37"/>
      <c r="D154" s="37"/>
      <c r="E154" s="38"/>
    </row>
    <row r="155" spans="1:5" x14ac:dyDescent="0.2">
      <c r="A155" s="10" t="s">
        <v>23</v>
      </c>
      <c r="B155" s="37"/>
      <c r="C155" s="37"/>
      <c r="D155" s="37"/>
      <c r="E155" s="38"/>
    </row>
    <row r="156" spans="1:5" x14ac:dyDescent="0.2">
      <c r="A156" s="10" t="s">
        <v>23</v>
      </c>
      <c r="B156" s="37"/>
      <c r="C156" s="37"/>
      <c r="D156" s="37"/>
      <c r="E156" s="38"/>
    </row>
    <row r="157" spans="1:5" x14ac:dyDescent="0.2">
      <c r="A157" s="10" t="s">
        <v>23</v>
      </c>
      <c r="B157" s="37"/>
      <c r="C157" s="37"/>
      <c r="D157" s="37"/>
      <c r="E157" s="38"/>
    </row>
    <row r="158" spans="1:5" x14ac:dyDescent="0.2">
      <c r="A158" s="10" t="s">
        <v>23</v>
      </c>
      <c r="B158" s="37"/>
      <c r="C158" s="37"/>
      <c r="D158" s="37"/>
      <c r="E158" s="38"/>
    </row>
    <row r="159" spans="1:5" x14ac:dyDescent="0.2">
      <c r="A159" s="10" t="s">
        <v>23</v>
      </c>
      <c r="B159" s="37"/>
      <c r="C159" s="37"/>
      <c r="D159" s="37"/>
      <c r="E159" s="38"/>
    </row>
    <row r="160" spans="1:5" x14ac:dyDescent="0.2">
      <c r="A160" s="10" t="s">
        <v>23</v>
      </c>
      <c r="B160" s="35"/>
      <c r="C160" s="35"/>
      <c r="D160" s="35"/>
      <c r="E160" s="36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15" sqref="D15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9" t="s">
        <v>25</v>
      </c>
      <c r="D3" s="40">
        <f>COUNTIF('Registration Data'!$A$2:$A$4991, Dashboard!$C$3)</f>
        <v>74</v>
      </c>
      <c r="F3" s="7"/>
    </row>
    <row r="4" spans="3:6" s="6" customFormat="1" ht="21" x14ac:dyDescent="0.35">
      <c r="C4" s="31" t="s">
        <v>28</v>
      </c>
      <c r="D4" s="32">
        <f>COUNTIF('Registration Data'!$A$2:$A$4991, Dashboard!$C$4)</f>
        <v>74</v>
      </c>
      <c r="F4" s="7"/>
    </row>
    <row r="5" spans="3:6" s="6" customFormat="1" ht="21" x14ac:dyDescent="0.35">
      <c r="C5" s="33" t="s">
        <v>29</v>
      </c>
      <c r="D5" s="34">
        <f>COUNTIF('Registration Data'!$A$2:$A$4991, Dashboard!$C$5)</f>
        <v>73</v>
      </c>
      <c r="F5" s="7"/>
    </row>
    <row r="6" spans="3:6" s="6" customFormat="1" ht="21" x14ac:dyDescent="0.35">
      <c r="C6" s="41" t="s">
        <v>26</v>
      </c>
      <c r="D6" s="42">
        <f>COUNTIF('Registration Data'!$A$2:$A$4991, Dashboard!$C$6)</f>
        <v>74</v>
      </c>
      <c r="F6" s="7"/>
    </row>
    <row r="7" spans="3:6" s="6" customFormat="1" ht="21" x14ac:dyDescent="0.35">
      <c r="C7" s="8" t="s">
        <v>27</v>
      </c>
      <c r="D7" s="9">
        <f>COUNTIF('Registration Data'!$A$2:$A$4991, Dashboard!$C$7)</f>
        <v>0</v>
      </c>
      <c r="F7" s="7"/>
    </row>
    <row r="8" spans="3:6" x14ac:dyDescent="0.25">
      <c r="C8" s="2"/>
      <c r="D8" s="3">
        <f>SUM(D3:D7)</f>
        <v>295</v>
      </c>
    </row>
    <row r="9" spans="3:6" x14ac:dyDescent="0.25">
      <c r="C9" s="5"/>
      <c r="E9" s="5"/>
    </row>
    <row r="10" spans="3:6" x14ac:dyDescent="0.25">
      <c r="C10" s="68" t="s">
        <v>30</v>
      </c>
      <c r="D10" s="68"/>
      <c r="F10" s="46" t="s">
        <v>31</v>
      </c>
    </row>
    <row r="11" spans="3:6" s="5" customFormat="1" ht="21" x14ac:dyDescent="0.35">
      <c r="C11" s="39" t="s">
        <v>25</v>
      </c>
      <c r="D11" s="51" t="e">
        <f>SUMIF('Registration Data'!$A$2:$A$4991,"Gryffindor",'Registration Data'!$V$2:$V$4991)</f>
        <v>#VALUE!</v>
      </c>
      <c r="E11"/>
      <c r="F11" s="47" t="e">
        <f>D11/D3</f>
        <v>#VALUE!</v>
      </c>
    </row>
    <row r="12" spans="3:6" s="5" customFormat="1" ht="21" x14ac:dyDescent="0.35">
      <c r="C12" s="31" t="s">
        <v>28</v>
      </c>
      <c r="D12" s="52" t="e">
        <f>SUMIF('Registration Data'!$A$2:$A$4991,"Hufflepuff",'Registration Data'!$V$2:$V$4991)</f>
        <v>#VALUE!</v>
      </c>
      <c r="F12" s="48" t="e">
        <f t="shared" ref="F12:F14" si="0">D12/D4</f>
        <v>#VALUE!</v>
      </c>
    </row>
    <row r="13" spans="3:6" ht="21" x14ac:dyDescent="0.35">
      <c r="C13" s="33" t="s">
        <v>29</v>
      </c>
      <c r="D13" s="53" t="e">
        <f>SUMIF('Registration Data'!$A$2:$A$4991,"Ravenclaw",'Registration Data'!$V$2:$V$4991)</f>
        <v>#VALUE!</v>
      </c>
      <c r="E13" s="5"/>
      <c r="F13" s="50" t="e">
        <f t="shared" si="0"/>
        <v>#VALUE!</v>
      </c>
    </row>
    <row r="14" spans="3:6" ht="21" x14ac:dyDescent="0.35">
      <c r="C14" s="41" t="s">
        <v>26</v>
      </c>
      <c r="D14" s="54" t="e">
        <f>SUMIF('Registration Data'!$A$2:$A$4991,"Slytherin",'Registration Data'!$V$2:$V$4991)</f>
        <v>#VALUE!</v>
      </c>
      <c r="F14" s="49" t="e">
        <f t="shared" si="0"/>
        <v>#VALUE!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76</v>
      </c>
    </row>
    <row r="4" spans="1:2" x14ac:dyDescent="0.25">
      <c r="A4" t="s">
        <v>19</v>
      </c>
    </row>
    <row r="5" spans="1:2" x14ac:dyDescent="0.25">
      <c r="A5">
        <f>A2-4</f>
        <v>72</v>
      </c>
      <c r="B5">
        <f>A2+4</f>
        <v>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45"/>
  <sheetViews>
    <sheetView topLeftCell="B1" workbookViewId="0">
      <selection activeCell="G17" sqref="G17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2:2" s="2" customFormat="1" x14ac:dyDescent="0.25"/>
    <row r="16" spans="2:2" x14ac:dyDescent="0.25">
      <c r="B16" s="13"/>
    </row>
    <row r="19" spans="2:2" x14ac:dyDescent="0.25">
      <c r="B19" s="13"/>
    </row>
    <row r="39" spans="2:2" x14ac:dyDescent="0.25">
      <c r="B39" s="13"/>
    </row>
    <row r="45" spans="2:2" x14ac:dyDescent="0.25">
      <c r="B45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Registration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2022-01-26T17:32:58Z</dcterms:modified>
</cp:coreProperties>
</file>